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tandings" sheetId="1" r:id="rId1"/>
    <sheet name="Franchise" sheetId="2" r:id="rId2"/>
    <sheet name="Season Records" sheetId="3" r:id="rId3"/>
    <sheet name="2008" sheetId="4" r:id="rId4"/>
    <sheet name="2007" sheetId="5" r:id="rId5"/>
    <sheet name="2006" sheetId="6" r:id="rId6"/>
    <sheet name="2005" sheetId="7" r:id="rId7"/>
    <sheet name="2004" sheetId="8" r:id="rId8"/>
    <sheet name="2003" sheetId="9" r:id="rId9"/>
    <sheet name="2002" sheetId="10" r:id="rId10"/>
    <sheet name="2001" sheetId="11" r:id="rId11"/>
    <sheet name="Analysis" sheetId="12" r:id="rId12"/>
  </sheets>
  <definedNames>
    <definedName name="_xlnm.Print_Titles" localSheetId="1">'Franchise'!$A:$B</definedName>
    <definedName name="_xlnm.Print_Titles" localSheetId="2">'Season Records'!$A:$A</definedName>
  </definedNames>
  <calcPr fullCalcOnLoad="1"/>
</workbook>
</file>

<file path=xl/comments10.xml><?xml version="1.0" encoding="utf-8"?>
<comments xmlns="http://schemas.openxmlformats.org/spreadsheetml/2006/main">
  <authors>
    <author>William R. Woodford</author>
  </authors>
  <commentList>
    <comment ref="M3" authorId="0">
      <text>
        <r>
          <rPr>
            <sz val="8"/>
            <rFont val="Tahoma"/>
            <family val="0"/>
          </rPr>
          <t xml:space="preserve">Minimum of 670 PA
</t>
        </r>
      </text>
    </comment>
    <comment ref="P3" authorId="0">
      <text>
        <r>
          <rPr>
            <sz val="8"/>
            <rFont val="Tahoma"/>
            <family val="0"/>
          </rPr>
          <t xml:space="preserve">Minimum of 670 PA
</t>
        </r>
      </text>
    </comment>
    <comment ref="Q3" authorId="0">
      <text>
        <r>
          <rPr>
            <sz val="8"/>
            <rFont val="Tahoma"/>
            <family val="0"/>
          </rPr>
          <t>Minimum of 670 PA</t>
        </r>
      </text>
    </comment>
    <comment ref="R3" authorId="0">
      <text>
        <r>
          <rPr>
            <sz val="8"/>
            <rFont val="Tahoma"/>
            <family val="0"/>
          </rPr>
          <t>Minimum of 670 PA</t>
        </r>
      </text>
    </comment>
    <comment ref="S3" authorId="0">
      <text>
        <r>
          <rPr>
            <sz val="8"/>
            <rFont val="Tahoma"/>
            <family val="0"/>
          </rPr>
          <t>Minimum of 670 PA</t>
        </r>
      </text>
    </comment>
    <comment ref="V3" authorId="0">
      <text>
        <r>
          <rPr>
            <sz val="8"/>
            <rFont val="Tahoma"/>
            <family val="0"/>
          </rPr>
          <t>Minimum of 180 IP</t>
        </r>
      </text>
    </comment>
    <comment ref="X3" authorId="0">
      <text>
        <r>
          <rPr>
            <sz val="8"/>
            <rFont val="Tahoma"/>
            <family val="2"/>
          </rPr>
          <t>Minimum of 180 IP</t>
        </r>
      </text>
    </comment>
    <comment ref="Y3" authorId="0">
      <text>
        <r>
          <rPr>
            <sz val="8"/>
            <rFont val="Tahoma"/>
            <family val="0"/>
          </rPr>
          <t>Minimum of 180 IP</t>
        </r>
      </text>
    </comment>
    <comment ref="Z3" authorId="0">
      <text>
        <r>
          <rPr>
            <sz val="8"/>
            <rFont val="Tahoma"/>
            <family val="0"/>
          </rPr>
          <t>Minimum of 180 IP</t>
        </r>
      </text>
    </comment>
    <comment ref="AA3" authorId="0">
      <text>
        <r>
          <rPr>
            <sz val="8"/>
            <rFont val="Tahoma"/>
            <family val="0"/>
          </rPr>
          <t>Minimum of 180 IP</t>
        </r>
      </text>
    </comment>
    <comment ref="AD3" authorId="0">
      <text>
        <r>
          <rPr>
            <sz val="8"/>
            <rFont val="Tahoma"/>
            <family val="0"/>
          </rPr>
          <t xml:space="preserve">Minimum of 180 IP
</t>
        </r>
      </text>
    </comment>
    <comment ref="AE3" authorId="0">
      <text>
        <r>
          <rPr>
            <sz val="8"/>
            <rFont val="Tahoma"/>
            <family val="0"/>
          </rPr>
          <t xml:space="preserve">Minimum of 180 IP
</t>
        </r>
      </text>
    </comment>
  </commentList>
</comments>
</file>

<file path=xl/sharedStrings.xml><?xml version="1.0" encoding="utf-8"?>
<sst xmlns="http://schemas.openxmlformats.org/spreadsheetml/2006/main" count="2386" uniqueCount="135">
  <si>
    <t>Finish</t>
  </si>
  <si>
    <t>Owner</t>
  </si>
  <si>
    <t>Points</t>
  </si>
  <si>
    <t>2001 Season</t>
  </si>
  <si>
    <t>2002 Season</t>
  </si>
  <si>
    <t>Rank</t>
  </si>
  <si>
    <t>Rob Barton</t>
  </si>
  <si>
    <t>Season</t>
  </si>
  <si>
    <t>$ Won</t>
  </si>
  <si>
    <t>Totals</t>
  </si>
  <si>
    <t>Dave Eldred</t>
  </si>
  <si>
    <t>Joel Griswold</t>
  </si>
  <si>
    <t>Paul Koziol</t>
  </si>
  <si>
    <t>Adam Morris</t>
  </si>
  <si>
    <t>Ben Woodford</t>
  </si>
  <si>
    <t>Bill Woodford</t>
  </si>
  <si>
    <t>R</t>
  </si>
  <si>
    <t>1B</t>
  </si>
  <si>
    <t>2B</t>
  </si>
  <si>
    <t>HR</t>
  </si>
  <si>
    <t>RBI</t>
  </si>
  <si>
    <t>AB</t>
  </si>
  <si>
    <t>SH</t>
  </si>
  <si>
    <t>SF</t>
  </si>
  <si>
    <t>SB</t>
  </si>
  <si>
    <t>CS</t>
  </si>
  <si>
    <t>BB</t>
  </si>
  <si>
    <t>K</t>
  </si>
  <si>
    <t>BA</t>
  </si>
  <si>
    <t>OB%</t>
  </si>
  <si>
    <t>SLG%</t>
  </si>
  <si>
    <t>3B</t>
  </si>
  <si>
    <t>HBP</t>
  </si>
  <si>
    <t>W</t>
  </si>
  <si>
    <t>L</t>
  </si>
  <si>
    <t>SV</t>
  </si>
  <si>
    <t>H</t>
  </si>
  <si>
    <t>ER</t>
  </si>
  <si>
    <t>Hold</t>
  </si>
  <si>
    <t>ERA</t>
  </si>
  <si>
    <t>WHIP</t>
  </si>
  <si>
    <t>N/A</t>
  </si>
  <si>
    <t>IP</t>
  </si>
  <si>
    <t>Runs</t>
  </si>
  <si>
    <t>Singles</t>
  </si>
  <si>
    <t>Doubles</t>
  </si>
  <si>
    <t>Triples</t>
  </si>
  <si>
    <t>Home Runs</t>
  </si>
  <si>
    <t>Runs Batted In</t>
  </si>
  <si>
    <t>Stolen Bases</t>
  </si>
  <si>
    <t>Walks</t>
  </si>
  <si>
    <t>Strikeouts</t>
  </si>
  <si>
    <t>Batting Average</t>
  </si>
  <si>
    <t>Slugging %</t>
  </si>
  <si>
    <t>On-Base %</t>
  </si>
  <si>
    <t>Wins</t>
  </si>
  <si>
    <t>Saves</t>
  </si>
  <si>
    <t>Holds</t>
  </si>
  <si>
    <t>Earned Run Average**</t>
  </si>
  <si>
    <t>Garen Gotfredson</t>
  </si>
  <si>
    <t>Dave Cadmus</t>
  </si>
  <si>
    <t>Jim Phillips</t>
  </si>
  <si>
    <t>Mark Deffner</t>
  </si>
  <si>
    <t>Cameron Boyd</t>
  </si>
  <si>
    <t>Paul Gurtler</t>
  </si>
  <si>
    <t>Tom Waldusky</t>
  </si>
  <si>
    <t>Ben Court</t>
  </si>
  <si>
    <t>Hyrum Hunt</t>
  </si>
  <si>
    <t>Greg Moltumyr</t>
  </si>
  <si>
    <t>Pete Furrer</t>
  </si>
  <si>
    <t>Fantasy Points -- Hitting</t>
  </si>
  <si>
    <t>Fantasy Points -- Pitching</t>
  </si>
  <si>
    <t>Total Fantasy Points</t>
  </si>
  <si>
    <t>Jim Rittenhouse</t>
  </si>
  <si>
    <t>Jon Peterson</t>
  </si>
  <si>
    <t>WHIP**</t>
  </si>
  <si>
    <t>FP Pitch</t>
  </si>
  <si>
    <t>FP Hit</t>
  </si>
  <si>
    <t>Tot FP</t>
  </si>
  <si>
    <t>**Minimum 1080 Innings Pitched</t>
  </si>
  <si>
    <t>Team</t>
  </si>
  <si>
    <t>HLD</t>
  </si>
  <si>
    <t>Hitting</t>
  </si>
  <si>
    <t>Pitching</t>
  </si>
  <si>
    <t>Total</t>
  </si>
  <si>
    <t>2003 Season</t>
  </si>
  <si>
    <t>2004 Season</t>
  </si>
  <si>
    <t>$ Fees</t>
  </si>
  <si>
    <t>Tom Garry</t>
  </si>
  <si>
    <t>Matt Hudson</t>
  </si>
  <si>
    <t>AVG</t>
  </si>
  <si>
    <t>OBP</t>
  </si>
  <si>
    <t>SLG</t>
  </si>
  <si>
    <t>2002 FINAL STANDINGS</t>
  </si>
  <si>
    <t>2001 FINAL STANDINGS</t>
  </si>
  <si>
    <t>John Adkisson</t>
  </si>
  <si>
    <t>Ray Berdie</t>
  </si>
  <si>
    <t>2003 FINAL STANDINGS</t>
  </si>
  <si>
    <t>Dave Eggert</t>
  </si>
  <si>
    <t>Drew Becker</t>
  </si>
  <si>
    <t>Dan Grimsrud</t>
  </si>
  <si>
    <t>Mike Kuhn</t>
  </si>
  <si>
    <t>2004 FINAL STANDINGS</t>
  </si>
  <si>
    <t xml:space="preserve">Hitting </t>
  </si>
  <si>
    <t>%</t>
  </si>
  <si>
    <t>Change</t>
  </si>
  <si>
    <t>Average</t>
  </si>
  <si>
    <t>Per Team</t>
  </si>
  <si>
    <t>Inn</t>
  </si>
  <si>
    <t>Pts/Inn</t>
  </si>
  <si>
    <t>Pts/AB</t>
  </si>
  <si>
    <t>2005 FINAL STANDINGS</t>
  </si>
  <si>
    <t>Jeremy Pass</t>
  </si>
  <si>
    <t>Jason Pass</t>
  </si>
  <si>
    <t>Ken Bellaire</t>
  </si>
  <si>
    <t>2005 Season</t>
  </si>
  <si>
    <t>Mike Fernald</t>
  </si>
  <si>
    <t>2006 Season</t>
  </si>
  <si>
    <t>Updated Through 2005</t>
  </si>
  <si>
    <t>n/a</t>
  </si>
  <si>
    <t xml:space="preserve">Bill Woodford </t>
  </si>
  <si>
    <t>2006 FINAL STANDINGS</t>
  </si>
  <si>
    <t>Geoff Biegler</t>
  </si>
  <si>
    <t>Bill Stansifer</t>
  </si>
  <si>
    <t>K. Chockalingam</t>
  </si>
  <si>
    <t>Joey Losurdo</t>
  </si>
  <si>
    <t>2007 Season</t>
  </si>
  <si>
    <t>David Schwartz</t>
  </si>
  <si>
    <t>Kannan Chockalingam</t>
  </si>
  <si>
    <t>2008 Season</t>
  </si>
  <si>
    <t>2007 FINAL STANDINGS</t>
  </si>
  <si>
    <t>2008 FINAL STANDINGS</t>
  </si>
  <si>
    <t>Tony Chaplin</t>
  </si>
  <si>
    <t>Shawn Zimmer</t>
  </si>
  <si>
    <t>Mani Kumar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</si>
</sst>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/yy"/>
    <numFmt numFmtId="170" formatCode="m\-yy"/>
    <numFmt numFmtId="171" formatCode="_(* #,##0.0000_);_(* \(#,##0.0000\);_(* &quot;-&quot;??_);_(@_)"/>
    <numFmt numFmtId="172" formatCode="0.0"/>
    <numFmt numFmtId="173" formatCode="0.000"/>
    <numFmt numFmtId="174" formatCode="_(* #,##0.0_);_(* \(#,##0.0\);_(* &quot;-&quot;?_);_(@_)"/>
    <numFmt numFmtId="175" formatCode="0.0%"/>
    <numFmt numFmtId="176" formatCode="#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\(0.00\)"/>
    <numFmt numFmtId="181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0"/>
      <name val="Copperplate Gothic Light"/>
      <family val="2"/>
    </font>
    <font>
      <sz val="12"/>
      <color indexed="10"/>
      <name val="Copperplate Gothic Light"/>
      <family val="2"/>
    </font>
    <font>
      <b/>
      <sz val="12"/>
      <color indexed="18"/>
      <name val="Copperplate Gothic Light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21" applyNumberFormat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10" fontId="1" fillId="0" borderId="0" xfId="21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3" fontId="0" fillId="0" borderId="0" xfId="15" applyAlignment="1">
      <alignment horizontal="center"/>
    </xf>
    <xf numFmtId="166" fontId="0" fillId="0" borderId="0" xfId="15" applyNumberFormat="1" applyFont="1" applyFill="1" applyAlignment="1">
      <alignment horizontal="right" wrapText="1"/>
    </xf>
    <xf numFmtId="165" fontId="0" fillId="0" borderId="0" xfId="15" applyNumberFormat="1" applyFont="1" applyFill="1" applyAlignment="1">
      <alignment horizontal="right" wrapText="1"/>
    </xf>
    <xf numFmtId="0" fontId="0" fillId="0" borderId="1" xfId="0" applyBorder="1" applyAlignment="1">
      <alignment/>
    </xf>
    <xf numFmtId="10" fontId="0" fillId="0" borderId="1" xfId="21" applyNumberFormat="1" applyBorder="1" applyAlignment="1">
      <alignment/>
    </xf>
    <xf numFmtId="165" fontId="0" fillId="0" borderId="0" xfId="15" applyNumberFormat="1" applyAlignment="1">
      <alignment horizontal="center"/>
    </xf>
    <xf numFmtId="166" fontId="0" fillId="0" borderId="0" xfId="15" applyNumberFormat="1" applyAlignment="1">
      <alignment/>
    </xf>
    <xf numFmtId="166" fontId="0" fillId="0" borderId="0" xfId="15" applyNumberFormat="1" applyFont="1" applyFill="1" applyAlignment="1">
      <alignment horizontal="center" wrapText="1"/>
    </xf>
    <xf numFmtId="0" fontId="0" fillId="0" borderId="0" xfId="21" applyNumberFormat="1" applyFon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right" wrapText="1"/>
    </xf>
    <xf numFmtId="43" fontId="0" fillId="0" borderId="0" xfId="15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 wrapText="1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right" wrapText="1"/>
    </xf>
    <xf numFmtId="43" fontId="0" fillId="0" borderId="0" xfId="15" applyFont="1" applyAlignment="1">
      <alignment/>
    </xf>
    <xf numFmtId="165" fontId="4" fillId="0" borderId="0" xfId="15" applyNumberFormat="1" applyFont="1" applyAlignment="1">
      <alignment/>
    </xf>
    <xf numFmtId="43" fontId="4" fillId="0" borderId="0" xfId="15" applyFont="1" applyFill="1" applyAlignment="1">
      <alignment/>
    </xf>
    <xf numFmtId="165" fontId="4" fillId="0" borderId="0" xfId="15" applyNumberFormat="1" applyFont="1" applyFill="1" applyAlignment="1">
      <alignment horizontal="right" wrapText="1"/>
    </xf>
    <xf numFmtId="174" fontId="0" fillId="0" borderId="0" xfId="0" applyNumberFormat="1" applyAlignment="1">
      <alignment/>
    </xf>
    <xf numFmtId="166" fontId="4" fillId="0" borderId="0" xfId="15" applyNumberFormat="1" applyFont="1" applyFill="1" applyAlignment="1">
      <alignment horizontal="right" wrapText="1"/>
    </xf>
    <xf numFmtId="43" fontId="0" fillId="0" borderId="0" xfId="15" applyNumberFormat="1" applyAlignment="1">
      <alignment/>
    </xf>
    <xf numFmtId="0" fontId="0" fillId="0" borderId="0" xfId="15" applyNumberFormat="1" applyAlignment="1">
      <alignment horizontal="center"/>
    </xf>
    <xf numFmtId="43" fontId="0" fillId="0" borderId="0" xfId="15" applyAlignment="1">
      <alignment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10" fontId="9" fillId="2" borderId="0" xfId="21" applyNumberFormat="1" applyFont="1" applyFill="1" applyAlignment="1">
      <alignment/>
    </xf>
    <xf numFmtId="165" fontId="0" fillId="0" borderId="1" xfId="15" applyNumberForma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2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43" fontId="0" fillId="0" borderId="0" xfId="15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3" fontId="1" fillId="0" borderId="0" xfId="15" applyFont="1" applyAlignment="1">
      <alignment/>
    </xf>
    <xf numFmtId="165" fontId="0" fillId="0" borderId="0" xfId="15" applyNumberFormat="1" applyFont="1" applyFill="1" applyAlignment="1">
      <alignment wrapText="1"/>
    </xf>
    <xf numFmtId="165" fontId="0" fillId="0" borderId="0" xfId="15" applyNumberFormat="1" applyFont="1" applyFill="1" applyAlignment="1">
      <alignment/>
    </xf>
    <xf numFmtId="172" fontId="0" fillId="0" borderId="0" xfId="15" applyNumberFormat="1" applyAlignment="1">
      <alignment/>
    </xf>
    <xf numFmtId="172" fontId="1" fillId="0" borderId="0" xfId="15" applyNumberFormat="1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15" applyNumberFormat="1" applyAlignment="1">
      <alignment/>
    </xf>
    <xf numFmtId="1" fontId="0" fillId="0" borderId="0" xfId="15" applyNumberFormat="1" applyFont="1" applyFill="1" applyAlignment="1">
      <alignment wrapText="1"/>
    </xf>
    <xf numFmtId="0" fontId="0" fillId="0" borderId="0" xfId="21" applyNumberFormat="1" applyFont="1" applyAlignment="1">
      <alignment horizontal="right"/>
    </xf>
    <xf numFmtId="1" fontId="4" fillId="0" borderId="0" xfId="15" applyNumberFormat="1" applyFont="1" applyFill="1" applyAlignment="1">
      <alignment wrapText="1"/>
    </xf>
    <xf numFmtId="176" fontId="4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wrapText="1"/>
    </xf>
    <xf numFmtId="10" fontId="1" fillId="0" borderId="0" xfId="21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15" applyNumberFormat="1" applyAlignment="1">
      <alignment horizontal="center"/>
    </xf>
    <xf numFmtId="166" fontId="14" fillId="0" borderId="0" xfId="15" applyNumberFormat="1" applyFont="1" applyAlignment="1">
      <alignment horizontal="center"/>
    </xf>
    <xf numFmtId="166" fontId="1" fillId="0" borderId="0" xfId="15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 horizontal="right"/>
    </xf>
    <xf numFmtId="1" fontId="0" fillId="0" borderId="0" xfId="21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2" xfId="0" applyBorder="1" applyAlignment="1">
      <alignment horizontal="center"/>
    </xf>
    <xf numFmtId="1" fontId="0" fillId="0" borderId="2" xfId="15" applyNumberFormat="1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76" fontId="0" fillId="0" borderId="2" xfId="0" applyNumberFormat="1" applyFont="1" applyBorder="1" applyAlignment="1">
      <alignment/>
    </xf>
    <xf numFmtId="165" fontId="0" fillId="0" borderId="2" xfId="15" applyNumberFormat="1" applyFont="1" applyFill="1" applyBorder="1" applyAlignment="1">
      <alignment horizontal="right" wrapText="1"/>
    </xf>
    <xf numFmtId="43" fontId="0" fillId="0" borderId="2" xfId="15" applyFont="1" applyFill="1" applyBorder="1" applyAlignment="1">
      <alignment/>
    </xf>
    <xf numFmtId="165" fontId="0" fillId="0" borderId="2" xfId="15" applyNumberFormat="1" applyBorder="1" applyAlignment="1">
      <alignment/>
    </xf>
    <xf numFmtId="166" fontId="0" fillId="0" borderId="2" xfId="15" applyNumberFormat="1" applyFont="1" applyFill="1" applyBorder="1" applyAlignment="1">
      <alignment horizontal="right" wrapText="1"/>
    </xf>
    <xf numFmtId="43" fontId="4" fillId="0" borderId="2" xfId="15" applyFont="1" applyFill="1" applyBorder="1" applyAlignment="1">
      <alignment/>
    </xf>
    <xf numFmtId="0" fontId="0" fillId="0" borderId="2" xfId="21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43" fontId="0" fillId="0" borderId="2" xfId="15" applyFont="1" applyBorder="1" applyAlignment="1">
      <alignment/>
    </xf>
    <xf numFmtId="43" fontId="0" fillId="0" borderId="2" xfId="15" applyFont="1" applyBorder="1" applyAlignment="1">
      <alignment/>
    </xf>
    <xf numFmtId="165" fontId="0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166" fontId="8" fillId="2" borderId="0" xfId="15" applyNumberFormat="1" applyFont="1" applyFill="1" applyAlignment="1">
      <alignment horizontal="center"/>
    </xf>
    <xf numFmtId="1" fontId="0" fillId="0" borderId="0" xfId="15" applyNumberFormat="1" applyFont="1" applyFill="1" applyAlignment="1">
      <alignment horizontal="center" wrapText="1"/>
    </xf>
    <xf numFmtId="1" fontId="0" fillId="0" borderId="2" xfId="15" applyNumberFormat="1" applyFont="1" applyFill="1" applyBorder="1" applyAlignment="1">
      <alignment horizontal="center" wrapText="1"/>
    </xf>
    <xf numFmtId="166" fontId="0" fillId="0" borderId="1" xfId="15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166" fontId="8" fillId="2" borderId="0" xfId="15" applyNumberFormat="1" applyFont="1" applyFill="1" applyAlignment="1">
      <alignment horizontal="left"/>
    </xf>
    <xf numFmtId="166" fontId="0" fillId="0" borderId="2" xfId="15" applyNumberFormat="1" applyBorder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5" fontId="1" fillId="2" borderId="0" xfId="15" applyNumberFormat="1" applyFont="1" applyFill="1" applyAlignment="1">
      <alignment horizontal="center"/>
    </xf>
    <xf numFmtId="0" fontId="1" fillId="2" borderId="0" xfId="15" applyNumberFormat="1" applyFont="1" applyFill="1" applyAlignment="1">
      <alignment horizontal="center"/>
    </xf>
    <xf numFmtId="15" fontId="1" fillId="2" borderId="0" xfId="15" applyNumberFormat="1" applyFont="1" applyFill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2.7109375" style="0" customWidth="1"/>
    <col min="3" max="3" width="15.57421875" style="0" customWidth="1"/>
    <col min="4" max="4" width="2.7109375" style="0" customWidth="1"/>
    <col min="5" max="5" width="9.28125" style="0" customWidth="1"/>
    <col min="6" max="6" width="2.7109375" style="0" customWidth="1"/>
    <col min="7" max="7" width="15.7109375" style="0" customWidth="1"/>
    <col min="8" max="8" width="2.7109375" style="0" customWidth="1"/>
    <col min="9" max="9" width="9.28125" style="0" bestFit="1" customWidth="1"/>
    <col min="10" max="10" width="2.7109375" style="0" customWidth="1"/>
    <col min="11" max="11" width="15.7109375" style="0" customWidth="1"/>
    <col min="12" max="12" width="2.7109375" style="0" customWidth="1"/>
    <col min="14" max="14" width="2.7109375" style="0" customWidth="1"/>
    <col min="15" max="15" width="15.7109375" style="0" customWidth="1"/>
    <col min="16" max="16" width="2.7109375" style="0" customWidth="1"/>
    <col min="18" max="18" width="2.7109375" style="0" customWidth="1"/>
  </cols>
  <sheetData>
    <row r="1" spans="3:17" ht="12.75">
      <c r="C1" s="117" t="s">
        <v>3</v>
      </c>
      <c r="D1" s="117"/>
      <c r="E1" s="117"/>
      <c r="G1" s="117" t="s">
        <v>4</v>
      </c>
      <c r="H1" s="118"/>
      <c r="I1" s="118"/>
      <c r="K1" s="117" t="s">
        <v>85</v>
      </c>
      <c r="L1" s="118"/>
      <c r="M1" s="118"/>
      <c r="O1" s="117" t="s">
        <v>86</v>
      </c>
      <c r="P1" s="118"/>
      <c r="Q1" s="118"/>
    </row>
    <row r="2" spans="3:17" ht="7.5" customHeight="1">
      <c r="C2" s="2"/>
      <c r="D2" s="2"/>
      <c r="E2" s="2"/>
      <c r="G2" s="2"/>
      <c r="H2" s="3"/>
      <c r="I2" s="3"/>
      <c r="K2" s="2"/>
      <c r="L2" s="3"/>
      <c r="M2" s="3"/>
      <c r="O2" s="2"/>
      <c r="P2" s="3"/>
      <c r="Q2" s="3"/>
    </row>
    <row r="3" spans="1:17" ht="12.75">
      <c r="A3" s="30" t="s">
        <v>0</v>
      </c>
      <c r="C3" s="31" t="s">
        <v>1</v>
      </c>
      <c r="E3" s="30" t="s">
        <v>2</v>
      </c>
      <c r="G3" s="31" t="s">
        <v>1</v>
      </c>
      <c r="I3" s="30" t="s">
        <v>2</v>
      </c>
      <c r="K3" s="31" t="s">
        <v>1</v>
      </c>
      <c r="M3" s="30" t="s">
        <v>2</v>
      </c>
      <c r="O3" s="31" t="s">
        <v>1</v>
      </c>
      <c r="Q3" s="30" t="s">
        <v>2</v>
      </c>
    </row>
    <row r="4" ht="7.5" customHeight="1"/>
    <row r="5" spans="1:17" ht="12.75">
      <c r="A5" s="2">
        <v>1</v>
      </c>
      <c r="C5" s="1" t="s">
        <v>62</v>
      </c>
      <c r="E5" s="29">
        <v>6821</v>
      </c>
      <c r="G5" s="1" t="s">
        <v>88</v>
      </c>
      <c r="I5" s="29">
        <v>7460</v>
      </c>
      <c r="K5" s="1" t="s">
        <v>88</v>
      </c>
      <c r="M5" s="29">
        <v>6905.5</v>
      </c>
      <c r="O5" s="1" t="s">
        <v>95</v>
      </c>
      <c r="Q5" s="29">
        <v>7442.5</v>
      </c>
    </row>
    <row r="6" spans="1:17" ht="12.75">
      <c r="A6" s="2">
        <v>2</v>
      </c>
      <c r="C6" s="1" t="s">
        <v>15</v>
      </c>
      <c r="E6" s="29">
        <v>6821</v>
      </c>
      <c r="G6" s="47" t="s">
        <v>15</v>
      </c>
      <c r="I6" s="28">
        <v>7187</v>
      </c>
      <c r="K6" t="s">
        <v>15</v>
      </c>
      <c r="M6" s="28">
        <v>6841.5</v>
      </c>
      <c r="O6" t="s">
        <v>88</v>
      </c>
      <c r="Q6" s="28">
        <v>7421.5</v>
      </c>
    </row>
    <row r="7" spans="1:17" ht="12.75">
      <c r="A7" s="2">
        <v>3</v>
      </c>
      <c r="C7" t="s">
        <v>73</v>
      </c>
      <c r="E7" s="28">
        <v>6808.5</v>
      </c>
      <c r="G7" s="47" t="s">
        <v>63</v>
      </c>
      <c r="I7" s="28">
        <v>6925</v>
      </c>
      <c r="K7" t="s">
        <v>65</v>
      </c>
      <c r="M7" s="28">
        <v>6832.5</v>
      </c>
      <c r="O7" t="s">
        <v>73</v>
      </c>
      <c r="Q7" s="28">
        <v>6871</v>
      </c>
    </row>
    <row r="8" spans="1:17" ht="12.75">
      <c r="A8" s="2">
        <v>4</v>
      </c>
      <c r="C8" t="s">
        <v>10</v>
      </c>
      <c r="E8" s="28">
        <v>6723.5</v>
      </c>
      <c r="G8" s="47" t="s">
        <v>6</v>
      </c>
      <c r="I8" s="28">
        <v>6897.5</v>
      </c>
      <c r="K8" t="s">
        <v>69</v>
      </c>
      <c r="M8" s="28">
        <v>6825.5</v>
      </c>
      <c r="O8" t="s">
        <v>11</v>
      </c>
      <c r="Q8" s="28">
        <v>6861</v>
      </c>
    </row>
    <row r="9" spans="1:17" ht="12.75">
      <c r="A9" s="2">
        <v>5</v>
      </c>
      <c r="C9" t="s">
        <v>63</v>
      </c>
      <c r="E9" s="28">
        <v>6647</v>
      </c>
      <c r="G9" s="47" t="s">
        <v>67</v>
      </c>
      <c r="I9" s="28">
        <v>6862.5</v>
      </c>
      <c r="K9" t="s">
        <v>95</v>
      </c>
      <c r="M9" s="28">
        <v>6794</v>
      </c>
      <c r="O9" t="s">
        <v>96</v>
      </c>
      <c r="Q9" s="28">
        <v>6803</v>
      </c>
    </row>
    <row r="10" spans="1:17" ht="12.75">
      <c r="A10" s="2">
        <v>6</v>
      </c>
      <c r="C10" s="12" t="s">
        <v>69</v>
      </c>
      <c r="D10" s="12"/>
      <c r="E10" s="45">
        <v>6583</v>
      </c>
      <c r="G10" s="51" t="s">
        <v>89</v>
      </c>
      <c r="H10" s="12"/>
      <c r="I10" s="45">
        <v>6817.5</v>
      </c>
      <c r="K10" s="12" t="s">
        <v>11</v>
      </c>
      <c r="L10" s="12"/>
      <c r="M10" s="45">
        <v>6706.5</v>
      </c>
      <c r="O10" s="12" t="s">
        <v>65</v>
      </c>
      <c r="Q10" s="45">
        <v>6750.5</v>
      </c>
    </row>
    <row r="11" spans="1:17" ht="12.75">
      <c r="A11" s="2">
        <v>7</v>
      </c>
      <c r="C11" t="s">
        <v>60</v>
      </c>
      <c r="E11" s="28">
        <v>6528</v>
      </c>
      <c r="G11" s="47" t="s">
        <v>11</v>
      </c>
      <c r="I11" s="28">
        <v>6791.5</v>
      </c>
      <c r="K11" t="s">
        <v>116</v>
      </c>
      <c r="M11" s="28">
        <v>6656</v>
      </c>
      <c r="O11" t="s">
        <v>12</v>
      </c>
      <c r="Q11" s="28">
        <v>6605.5</v>
      </c>
    </row>
    <row r="12" spans="1:17" ht="12.75">
      <c r="A12" s="2">
        <v>8</v>
      </c>
      <c r="C12" t="s">
        <v>65</v>
      </c>
      <c r="E12" s="28">
        <v>6507.5</v>
      </c>
      <c r="G12" s="47" t="s">
        <v>65</v>
      </c>
      <c r="I12" s="28">
        <v>6746.5</v>
      </c>
      <c r="K12" t="s">
        <v>67</v>
      </c>
      <c r="M12" s="28">
        <v>6624.5</v>
      </c>
      <c r="O12" t="s">
        <v>67</v>
      </c>
      <c r="Q12" s="28">
        <v>6459</v>
      </c>
    </row>
    <row r="13" spans="1:17" ht="12.75">
      <c r="A13" s="2">
        <v>9</v>
      </c>
      <c r="C13" t="s">
        <v>11</v>
      </c>
      <c r="E13" s="28">
        <v>6501</v>
      </c>
      <c r="G13" s="47" t="s">
        <v>73</v>
      </c>
      <c r="I13" s="28">
        <v>6521.5</v>
      </c>
      <c r="K13" t="s">
        <v>6</v>
      </c>
      <c r="M13" s="28">
        <v>6494.5</v>
      </c>
      <c r="O13" t="s">
        <v>98</v>
      </c>
      <c r="Q13" s="28">
        <v>6455.5</v>
      </c>
    </row>
    <row r="14" spans="1:17" ht="12.75">
      <c r="A14" s="2">
        <v>10</v>
      </c>
      <c r="C14" t="s">
        <v>14</v>
      </c>
      <c r="E14" s="28">
        <v>6416</v>
      </c>
      <c r="G14" s="47" t="s">
        <v>12</v>
      </c>
      <c r="I14" s="28">
        <v>6497</v>
      </c>
      <c r="K14" t="s">
        <v>89</v>
      </c>
      <c r="M14" s="28">
        <v>6419.5</v>
      </c>
      <c r="O14" t="s">
        <v>69</v>
      </c>
      <c r="Q14" s="28">
        <v>6454</v>
      </c>
    </row>
    <row r="15" spans="1:17" ht="12.75">
      <c r="A15" s="2">
        <v>11</v>
      </c>
      <c r="C15" t="s">
        <v>64</v>
      </c>
      <c r="E15" s="28">
        <v>6151.5</v>
      </c>
      <c r="G15" s="47" t="s">
        <v>62</v>
      </c>
      <c r="I15" s="28">
        <v>6446</v>
      </c>
      <c r="K15" t="s">
        <v>60</v>
      </c>
      <c r="M15" s="28">
        <v>6386</v>
      </c>
      <c r="O15" t="s">
        <v>99</v>
      </c>
      <c r="Q15" s="28">
        <v>6417.5</v>
      </c>
    </row>
    <row r="16" spans="1:17" ht="12.75">
      <c r="A16" s="2">
        <v>12</v>
      </c>
      <c r="C16" t="s">
        <v>6</v>
      </c>
      <c r="E16" s="28">
        <v>6090</v>
      </c>
      <c r="G16" s="47" t="s">
        <v>13</v>
      </c>
      <c r="I16" s="28">
        <v>6139</v>
      </c>
      <c r="K16" t="s">
        <v>63</v>
      </c>
      <c r="M16" s="28">
        <v>6345</v>
      </c>
      <c r="O16" t="s">
        <v>89</v>
      </c>
      <c r="Q16" s="28">
        <v>6413.5</v>
      </c>
    </row>
    <row r="17" spans="1:17" ht="12.75">
      <c r="A17" s="2">
        <v>13</v>
      </c>
      <c r="C17" t="s">
        <v>13</v>
      </c>
      <c r="E17" s="28">
        <v>6059.5</v>
      </c>
      <c r="G17" s="47" t="s">
        <v>10</v>
      </c>
      <c r="I17" s="28">
        <v>6109.5</v>
      </c>
      <c r="K17" t="s">
        <v>14</v>
      </c>
      <c r="M17" s="28">
        <v>6341.5</v>
      </c>
      <c r="O17" t="s">
        <v>15</v>
      </c>
      <c r="Q17" s="28">
        <v>6353.5</v>
      </c>
    </row>
    <row r="18" spans="1:17" ht="12.75">
      <c r="A18" s="2">
        <v>14</v>
      </c>
      <c r="C18" t="s">
        <v>12</v>
      </c>
      <c r="E18" s="28">
        <v>6055.5</v>
      </c>
      <c r="G18" s="47" t="s">
        <v>69</v>
      </c>
      <c r="I18" s="28">
        <v>6091.5</v>
      </c>
      <c r="K18" t="s">
        <v>12</v>
      </c>
      <c r="M18" s="28">
        <v>6288.5</v>
      </c>
      <c r="O18" t="s">
        <v>13</v>
      </c>
      <c r="Q18" s="28">
        <v>6303</v>
      </c>
    </row>
    <row r="19" spans="1:17" ht="12.75">
      <c r="A19" s="2">
        <v>15</v>
      </c>
      <c r="C19" t="s">
        <v>66</v>
      </c>
      <c r="E19" s="28">
        <v>5806.5</v>
      </c>
      <c r="G19" s="47" t="s">
        <v>14</v>
      </c>
      <c r="I19" s="28">
        <v>6065.5</v>
      </c>
      <c r="K19" t="s">
        <v>73</v>
      </c>
      <c r="M19" s="28">
        <v>6258.5</v>
      </c>
      <c r="O19" t="s">
        <v>6</v>
      </c>
      <c r="Q19" s="28">
        <v>6271</v>
      </c>
    </row>
    <row r="20" spans="1:17" ht="12.75">
      <c r="A20" s="2">
        <v>16</v>
      </c>
      <c r="C20" t="s">
        <v>116</v>
      </c>
      <c r="E20" s="28">
        <v>5791</v>
      </c>
      <c r="G20" s="47" t="s">
        <v>60</v>
      </c>
      <c r="I20" s="28">
        <v>5842</v>
      </c>
      <c r="K20" t="s">
        <v>13</v>
      </c>
      <c r="M20" s="28">
        <v>6033</v>
      </c>
      <c r="O20" t="s">
        <v>100</v>
      </c>
      <c r="Q20" s="28">
        <v>6261</v>
      </c>
    </row>
    <row r="21" spans="1:17" ht="12.75">
      <c r="A21" s="2">
        <v>17</v>
      </c>
      <c r="C21" t="s">
        <v>59</v>
      </c>
      <c r="E21" s="28">
        <v>5778.5</v>
      </c>
      <c r="G21" s="47" t="s">
        <v>116</v>
      </c>
      <c r="I21" s="28">
        <v>5475.5</v>
      </c>
      <c r="K21" t="s">
        <v>62</v>
      </c>
      <c r="M21" s="28">
        <v>5792</v>
      </c>
      <c r="O21" t="s">
        <v>101</v>
      </c>
      <c r="Q21" s="28">
        <v>5729.5</v>
      </c>
    </row>
    <row r="22" spans="1:17" ht="12.75">
      <c r="A22" s="2">
        <v>18</v>
      </c>
      <c r="C22" t="s">
        <v>68</v>
      </c>
      <c r="E22" s="28">
        <v>5683.5</v>
      </c>
      <c r="G22" s="47" t="s">
        <v>59</v>
      </c>
      <c r="I22" s="28">
        <v>5218</v>
      </c>
      <c r="K22" t="s">
        <v>10</v>
      </c>
      <c r="M22" s="28">
        <v>5642</v>
      </c>
      <c r="O22" t="s">
        <v>14</v>
      </c>
      <c r="Q22" s="28">
        <v>5654</v>
      </c>
    </row>
    <row r="23" spans="1:17" ht="12.75">
      <c r="A23" s="2">
        <v>19</v>
      </c>
      <c r="C23" t="s">
        <v>67</v>
      </c>
      <c r="E23" s="28">
        <v>5572</v>
      </c>
      <c r="G23" s="47" t="s">
        <v>74</v>
      </c>
      <c r="I23" s="28">
        <v>5215.5</v>
      </c>
      <c r="K23" t="s">
        <v>96</v>
      </c>
      <c r="M23" s="28">
        <v>5340</v>
      </c>
      <c r="O23" t="s">
        <v>63</v>
      </c>
      <c r="Q23" s="28">
        <v>5443.5</v>
      </c>
    </row>
    <row r="24" spans="1:17" ht="12.75">
      <c r="A24" s="2">
        <v>20</v>
      </c>
      <c r="C24" t="s">
        <v>74</v>
      </c>
      <c r="E24" s="28">
        <v>5361</v>
      </c>
      <c r="G24" s="47" t="s">
        <v>68</v>
      </c>
      <c r="I24" s="28">
        <v>4970</v>
      </c>
      <c r="K24" t="s">
        <v>59</v>
      </c>
      <c r="M24" s="28">
        <v>5055.5</v>
      </c>
      <c r="O24" t="s">
        <v>60</v>
      </c>
      <c r="Q24" s="28">
        <v>5370.5</v>
      </c>
    </row>
    <row r="26" spans="3:11" ht="12.75">
      <c r="C26" s="76"/>
      <c r="G26" s="76"/>
      <c r="K26" s="76"/>
    </row>
    <row r="27" spans="3:17" ht="12.75">
      <c r="C27" s="117" t="s">
        <v>115</v>
      </c>
      <c r="D27" s="117"/>
      <c r="E27" s="117"/>
      <c r="G27" s="117" t="s">
        <v>117</v>
      </c>
      <c r="H27" s="117"/>
      <c r="I27" s="117"/>
      <c r="K27" s="117" t="s">
        <v>126</v>
      </c>
      <c r="L27" s="117"/>
      <c r="M27" s="117"/>
      <c r="O27" s="117" t="s">
        <v>129</v>
      </c>
      <c r="P27" s="117"/>
      <c r="Q27" s="117"/>
    </row>
    <row r="28" spans="3:5" ht="7.5" customHeight="1">
      <c r="C28" s="2"/>
      <c r="D28" s="2"/>
      <c r="E28" s="2"/>
    </row>
    <row r="29" spans="1:17" ht="12.75">
      <c r="A29" s="30" t="s">
        <v>0</v>
      </c>
      <c r="C29" s="31" t="s">
        <v>1</v>
      </c>
      <c r="E29" s="30" t="s">
        <v>2</v>
      </c>
      <c r="G29" s="31" t="s">
        <v>1</v>
      </c>
      <c r="I29" s="30" t="s">
        <v>2</v>
      </c>
      <c r="K29" s="31" t="s">
        <v>1</v>
      </c>
      <c r="M29" s="30" t="s">
        <v>2</v>
      </c>
      <c r="O29" s="31" t="s">
        <v>1</v>
      </c>
      <c r="Q29" s="30" t="s">
        <v>2</v>
      </c>
    </row>
    <row r="30" ht="7.5" customHeight="1"/>
    <row r="31" spans="1:17" ht="12.75">
      <c r="A31" s="2">
        <v>1</v>
      </c>
      <c r="C31" s="1" t="s">
        <v>67</v>
      </c>
      <c r="E31" s="29">
        <v>7231</v>
      </c>
      <c r="G31" s="1" t="s">
        <v>73</v>
      </c>
      <c r="I31" s="29">
        <v>7410</v>
      </c>
      <c r="K31" s="1" t="s">
        <v>116</v>
      </c>
      <c r="M31" s="29">
        <v>7507.5</v>
      </c>
      <c r="O31" s="1" t="s">
        <v>95</v>
      </c>
      <c r="Q31" s="29">
        <v>7250.5</v>
      </c>
    </row>
    <row r="32" spans="1:17" ht="12.75">
      <c r="A32" s="2">
        <v>2</v>
      </c>
      <c r="C32" s="47" t="s">
        <v>73</v>
      </c>
      <c r="E32" s="58">
        <v>7109.5</v>
      </c>
      <c r="G32" s="47" t="s">
        <v>15</v>
      </c>
      <c r="I32" s="58">
        <v>7061.5</v>
      </c>
      <c r="K32" s="47" t="s">
        <v>95</v>
      </c>
      <c r="M32" s="58">
        <v>6944</v>
      </c>
      <c r="O32" t="s">
        <v>122</v>
      </c>
      <c r="Q32" s="58">
        <v>7163.5</v>
      </c>
    </row>
    <row r="33" spans="1:17" ht="12.75">
      <c r="A33" s="2">
        <v>3</v>
      </c>
      <c r="C33" s="47" t="s">
        <v>95</v>
      </c>
      <c r="E33" s="28">
        <v>7029</v>
      </c>
      <c r="G33" s="47" t="s">
        <v>95</v>
      </c>
      <c r="I33" s="28">
        <v>7017.5</v>
      </c>
      <c r="K33" s="47" t="s">
        <v>73</v>
      </c>
      <c r="M33" s="28">
        <v>6838.5</v>
      </c>
      <c r="O33" t="s">
        <v>132</v>
      </c>
      <c r="Q33" s="28">
        <v>7099.5</v>
      </c>
    </row>
    <row r="34" spans="1:17" ht="12.75">
      <c r="A34" s="2">
        <v>4</v>
      </c>
      <c r="C34" s="47" t="s">
        <v>65</v>
      </c>
      <c r="E34" s="28">
        <v>6756</v>
      </c>
      <c r="G34" s="47" t="s">
        <v>11</v>
      </c>
      <c r="I34" s="28">
        <v>6829.5</v>
      </c>
      <c r="K34" s="47" t="s">
        <v>60</v>
      </c>
      <c r="M34" s="28">
        <v>6787</v>
      </c>
      <c r="O34" t="s">
        <v>73</v>
      </c>
      <c r="Q34" s="28">
        <v>7016</v>
      </c>
    </row>
    <row r="35" spans="1:17" ht="12.75">
      <c r="A35" s="2">
        <v>5</v>
      </c>
      <c r="C35" s="47" t="s">
        <v>112</v>
      </c>
      <c r="E35" s="28">
        <v>6750.5</v>
      </c>
      <c r="G35" s="47" t="s">
        <v>6</v>
      </c>
      <c r="I35" s="28">
        <v>6795</v>
      </c>
      <c r="K35" s="47" t="s">
        <v>67</v>
      </c>
      <c r="M35" s="28">
        <v>6622</v>
      </c>
      <c r="O35" t="s">
        <v>96</v>
      </c>
      <c r="Q35" s="28">
        <v>6792.5</v>
      </c>
    </row>
    <row r="36" spans="1:17" ht="12.75">
      <c r="A36" s="2">
        <v>6</v>
      </c>
      <c r="C36" s="47" t="s">
        <v>96</v>
      </c>
      <c r="D36" s="88"/>
      <c r="E36" s="89">
        <v>6570</v>
      </c>
      <c r="G36" s="47" t="s">
        <v>112</v>
      </c>
      <c r="I36" s="89">
        <v>6786</v>
      </c>
      <c r="K36" s="47" t="s">
        <v>15</v>
      </c>
      <c r="M36" s="89">
        <v>6531</v>
      </c>
      <c r="O36" t="s">
        <v>14</v>
      </c>
      <c r="Q36" s="89">
        <v>6751</v>
      </c>
    </row>
    <row r="37" spans="1:17" ht="12.75">
      <c r="A37" s="2">
        <v>7</v>
      </c>
      <c r="C37" s="51" t="s">
        <v>113</v>
      </c>
      <c r="D37" s="12"/>
      <c r="E37" s="45">
        <v>6314.5</v>
      </c>
      <c r="G37" s="47" t="s">
        <v>116</v>
      </c>
      <c r="I37" s="89">
        <v>6589</v>
      </c>
      <c r="K37" s="47" t="s">
        <v>14</v>
      </c>
      <c r="M37" s="89">
        <v>6448.5</v>
      </c>
      <c r="O37" t="s">
        <v>133</v>
      </c>
      <c r="Q37" s="89">
        <v>6663</v>
      </c>
    </row>
    <row r="38" spans="1:17" ht="12.75">
      <c r="A38" s="2">
        <v>8</v>
      </c>
      <c r="C38" s="47" t="s">
        <v>12</v>
      </c>
      <c r="E38" s="28">
        <v>6311</v>
      </c>
      <c r="G38" s="47" t="s">
        <v>96</v>
      </c>
      <c r="I38" s="28">
        <v>6586.5</v>
      </c>
      <c r="K38" s="47" t="s">
        <v>100</v>
      </c>
      <c r="M38" s="28">
        <v>6402</v>
      </c>
      <c r="O38" t="s">
        <v>6</v>
      </c>
      <c r="Q38" s="28">
        <v>6570</v>
      </c>
    </row>
    <row r="39" spans="1:17" ht="12.75">
      <c r="A39" s="2">
        <v>9</v>
      </c>
      <c r="C39" s="47" t="s">
        <v>6</v>
      </c>
      <c r="E39" s="28">
        <v>6250</v>
      </c>
      <c r="G39" s="51" t="s">
        <v>65</v>
      </c>
      <c r="H39" s="12"/>
      <c r="I39" s="45">
        <v>6550</v>
      </c>
      <c r="K39" s="51" t="s">
        <v>122</v>
      </c>
      <c r="L39" s="12"/>
      <c r="M39" s="45">
        <v>6328</v>
      </c>
      <c r="O39" s="88" t="s">
        <v>67</v>
      </c>
      <c r="P39" s="88"/>
      <c r="Q39" s="89">
        <v>6261.5</v>
      </c>
    </row>
    <row r="40" spans="1:17" ht="12.75">
      <c r="A40" s="2">
        <v>10</v>
      </c>
      <c r="C40" s="47" t="s">
        <v>15</v>
      </c>
      <c r="E40" s="28">
        <v>6211</v>
      </c>
      <c r="G40" s="47" t="s">
        <v>60</v>
      </c>
      <c r="I40" s="28">
        <v>6422.5</v>
      </c>
      <c r="K40" s="47" t="s">
        <v>6</v>
      </c>
      <c r="M40" s="28">
        <v>6135</v>
      </c>
      <c r="O40" s="12" t="s">
        <v>60</v>
      </c>
      <c r="P40" s="12"/>
      <c r="Q40" s="45">
        <v>5994</v>
      </c>
    </row>
    <row r="41" spans="1:17" ht="12.75">
      <c r="A41" s="2">
        <v>11</v>
      </c>
      <c r="C41" s="47" t="s">
        <v>114</v>
      </c>
      <c r="E41" s="28">
        <v>6130</v>
      </c>
      <c r="G41" s="47" t="s">
        <v>12</v>
      </c>
      <c r="I41" s="28">
        <v>6311</v>
      </c>
      <c r="K41" s="47" t="s">
        <v>123</v>
      </c>
      <c r="M41" s="28">
        <v>5983</v>
      </c>
      <c r="O41" t="s">
        <v>127</v>
      </c>
      <c r="Q41" s="28">
        <v>5937</v>
      </c>
    </row>
    <row r="42" spans="1:17" ht="12.75">
      <c r="A42" s="2">
        <v>12</v>
      </c>
      <c r="C42" s="47" t="s">
        <v>99</v>
      </c>
      <c r="E42" s="28">
        <v>6124</v>
      </c>
      <c r="G42" s="47" t="s">
        <v>14</v>
      </c>
      <c r="I42" s="28">
        <v>6261</v>
      </c>
      <c r="K42" s="47" t="s">
        <v>124</v>
      </c>
      <c r="M42" s="28">
        <v>5944.5</v>
      </c>
      <c r="O42" t="s">
        <v>134</v>
      </c>
      <c r="Q42" s="28">
        <v>5904</v>
      </c>
    </row>
    <row r="43" spans="1:17" ht="12.75">
      <c r="A43" s="2">
        <v>13</v>
      </c>
      <c r="C43" s="47" t="s">
        <v>88</v>
      </c>
      <c r="E43" s="28">
        <v>6031.5</v>
      </c>
      <c r="G43" s="47" t="s">
        <v>67</v>
      </c>
      <c r="I43" s="28">
        <v>5892.5</v>
      </c>
      <c r="K43" s="47" t="s">
        <v>112</v>
      </c>
      <c r="M43" s="28">
        <v>5914</v>
      </c>
      <c r="O43" t="s">
        <v>15</v>
      </c>
      <c r="Q43" s="28">
        <v>5741</v>
      </c>
    </row>
    <row r="44" spans="1:17" ht="12.75">
      <c r="A44" s="2">
        <v>14</v>
      </c>
      <c r="C44" s="47" t="s">
        <v>14</v>
      </c>
      <c r="E44" s="28">
        <v>5918</v>
      </c>
      <c r="G44" s="47" t="s">
        <v>100</v>
      </c>
      <c r="I44" s="28">
        <v>5626.5</v>
      </c>
      <c r="K44" s="47" t="s">
        <v>127</v>
      </c>
      <c r="M44" s="28">
        <v>5884</v>
      </c>
      <c r="O44" t="s">
        <v>125</v>
      </c>
      <c r="Q44" s="28">
        <v>5736.5</v>
      </c>
    </row>
    <row r="45" spans="1:17" ht="12.75">
      <c r="A45" s="2">
        <v>15</v>
      </c>
      <c r="C45" s="47" t="s">
        <v>60</v>
      </c>
      <c r="E45" s="28">
        <v>5804.5</v>
      </c>
      <c r="G45" s="47" t="s">
        <v>127</v>
      </c>
      <c r="I45" s="28">
        <v>5546</v>
      </c>
      <c r="K45" s="47" t="s">
        <v>96</v>
      </c>
      <c r="M45" s="28">
        <v>5831</v>
      </c>
      <c r="O45" t="s">
        <v>112</v>
      </c>
      <c r="Q45" s="28">
        <v>5620.5</v>
      </c>
    </row>
    <row r="46" spans="1:17" ht="12.75">
      <c r="A46" s="2">
        <v>16</v>
      </c>
      <c r="C46" s="47" t="s">
        <v>100</v>
      </c>
      <c r="E46" s="28">
        <v>5736.5</v>
      </c>
      <c r="G46" s="47" t="s">
        <v>113</v>
      </c>
      <c r="I46" s="28">
        <v>5441.5</v>
      </c>
      <c r="K46" s="47" t="s">
        <v>125</v>
      </c>
      <c r="M46" s="28">
        <v>5668.5</v>
      </c>
      <c r="O46" t="s">
        <v>88</v>
      </c>
      <c r="Q46" s="28">
        <v>5561</v>
      </c>
    </row>
    <row r="47" spans="1:17" ht="12.75">
      <c r="A47" s="2">
        <v>17</v>
      </c>
      <c r="C47" s="47" t="s">
        <v>11</v>
      </c>
      <c r="E47" s="28">
        <v>5662</v>
      </c>
      <c r="G47" s="47" t="s">
        <v>114</v>
      </c>
      <c r="I47" s="28">
        <v>5379.5</v>
      </c>
      <c r="K47" s="47" t="s">
        <v>113</v>
      </c>
      <c r="M47" s="28">
        <v>5444</v>
      </c>
      <c r="O47" t="s">
        <v>124</v>
      </c>
      <c r="Q47" s="28">
        <v>5291.5</v>
      </c>
    </row>
    <row r="48" spans="1:17" ht="12.75">
      <c r="A48" s="2">
        <v>18</v>
      </c>
      <c r="C48" s="47" t="s">
        <v>101</v>
      </c>
      <c r="E48" s="28">
        <v>5653.5</v>
      </c>
      <c r="G48" s="47" t="s">
        <v>88</v>
      </c>
      <c r="I48" s="28">
        <v>5253.5</v>
      </c>
      <c r="K48" s="47" t="s">
        <v>88</v>
      </c>
      <c r="M48" s="28">
        <v>5215.5</v>
      </c>
      <c r="O48" t="s">
        <v>63</v>
      </c>
      <c r="Q48" s="28">
        <v>5246</v>
      </c>
    </row>
    <row r="49" spans="1:17" ht="12.75">
      <c r="A49" s="2">
        <v>19</v>
      </c>
      <c r="C49" s="47" t="s">
        <v>98</v>
      </c>
      <c r="E49" s="28">
        <v>5150.5</v>
      </c>
      <c r="G49" s="47" t="s">
        <v>99</v>
      </c>
      <c r="I49" s="28">
        <v>5184</v>
      </c>
      <c r="K49" s="47" t="s">
        <v>63</v>
      </c>
      <c r="M49" s="28">
        <v>5188</v>
      </c>
      <c r="O49" t="s">
        <v>116</v>
      </c>
      <c r="Q49" s="28">
        <v>5185</v>
      </c>
    </row>
    <row r="50" spans="1:17" ht="12.75">
      <c r="A50" s="2">
        <v>20</v>
      </c>
      <c r="C50" s="47" t="s">
        <v>63</v>
      </c>
      <c r="E50" s="28">
        <v>4607</v>
      </c>
      <c r="G50" s="47" t="s">
        <v>63</v>
      </c>
      <c r="I50" s="28">
        <v>4024.5</v>
      </c>
      <c r="K50" s="47" t="s">
        <v>99</v>
      </c>
      <c r="M50" s="28">
        <v>2790</v>
      </c>
      <c r="O50" t="s">
        <v>123</v>
      </c>
      <c r="Q50" s="28">
        <v>4217</v>
      </c>
    </row>
  </sheetData>
  <mergeCells count="8">
    <mergeCell ref="O1:Q1"/>
    <mergeCell ref="C27:E27"/>
    <mergeCell ref="C1:E1"/>
    <mergeCell ref="G1:I1"/>
    <mergeCell ref="K1:M1"/>
    <mergeCell ref="G27:I27"/>
    <mergeCell ref="K27:M27"/>
    <mergeCell ref="O27:Q27"/>
  </mergeCells>
  <printOptions/>
  <pageMargins left="0.5" right="0.5" top="1.73" bottom="1" header="1" footer="0.5"/>
  <pageSetup horizontalDpi="204" verticalDpi="204" orientation="landscape" r:id="rId1"/>
  <headerFooter alignWithMargins="0">
    <oddHeader>&amp;C&amp;"Times New Roman,Bold"&amp;16Final Standings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6.7109375" style="53" customWidth="1"/>
    <col min="2" max="2" width="16.7109375" style="25" customWidth="1"/>
    <col min="3" max="19" width="5.7109375" style="0" customWidth="1"/>
    <col min="20" max="20" width="6.7109375" style="0" customWidth="1"/>
    <col min="21" max="31" width="5.7109375" style="0" customWidth="1"/>
    <col min="32" max="32" width="1.7109375" style="0" customWidth="1"/>
    <col min="33" max="33" width="8.28125" style="0" customWidth="1"/>
    <col min="34" max="34" width="1.7109375" style="0" customWidth="1"/>
    <col min="35" max="35" width="8.28125" style="0" customWidth="1"/>
    <col min="36" max="36" width="1.7109375" style="0" customWidth="1"/>
    <col min="37" max="37" width="8.7109375" style="0" customWidth="1"/>
  </cols>
  <sheetData>
    <row r="1" spans="1:37" s="25" customFormat="1" ht="12.75" customHeight="1">
      <c r="A1" s="122" t="s">
        <v>93</v>
      </c>
      <c r="B1" s="12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="25" customFormat="1" ht="9" customHeight="1">
      <c r="A2" s="53"/>
    </row>
    <row r="3" spans="1:37" s="8" customFormat="1" ht="12.75" customHeight="1">
      <c r="A3" s="54" t="s">
        <v>5</v>
      </c>
      <c r="B3" s="55" t="s">
        <v>80</v>
      </c>
      <c r="C3" s="8" t="s">
        <v>21</v>
      </c>
      <c r="D3" s="6" t="s">
        <v>16</v>
      </c>
      <c r="E3" s="6" t="s">
        <v>17</v>
      </c>
      <c r="F3" s="6" t="s">
        <v>18</v>
      </c>
      <c r="G3" s="6" t="s">
        <v>31</v>
      </c>
      <c r="H3" s="6" t="s">
        <v>19</v>
      </c>
      <c r="I3" s="6" t="s">
        <v>20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32</v>
      </c>
      <c r="P3" s="6" t="s">
        <v>27</v>
      </c>
      <c r="Q3" s="6" t="s">
        <v>90</v>
      </c>
      <c r="R3" s="6" t="s">
        <v>91</v>
      </c>
      <c r="S3" s="6" t="s">
        <v>92</v>
      </c>
      <c r="T3" s="6" t="s">
        <v>42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 t="s">
        <v>26</v>
      </c>
      <c r="AA3" s="6" t="s">
        <v>32</v>
      </c>
      <c r="AB3" s="6" t="s">
        <v>27</v>
      </c>
      <c r="AC3" s="6" t="s">
        <v>81</v>
      </c>
      <c r="AD3" s="56" t="s">
        <v>39</v>
      </c>
      <c r="AE3" s="56" t="s">
        <v>40</v>
      </c>
      <c r="AF3" s="5"/>
      <c r="AG3" s="5" t="s">
        <v>82</v>
      </c>
      <c r="AI3" s="8" t="s">
        <v>83</v>
      </c>
      <c r="AK3" s="56" t="s">
        <v>84</v>
      </c>
    </row>
    <row r="4" spans="1:33" s="8" customFormat="1" ht="6" customHeight="1">
      <c r="A4" s="54"/>
      <c r="B4" s="5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F4" s="5"/>
      <c r="AG4" s="5"/>
    </row>
    <row r="5" spans="1:39" s="47" customFormat="1" ht="12.75">
      <c r="A5" s="27">
        <v>1</v>
      </c>
      <c r="B5" s="47" t="s">
        <v>88</v>
      </c>
      <c r="C5" s="1">
        <v>4661</v>
      </c>
      <c r="D5" s="47">
        <v>689</v>
      </c>
      <c r="E5" s="1">
        <v>854</v>
      </c>
      <c r="F5" s="47">
        <v>262</v>
      </c>
      <c r="G5" s="47">
        <v>18</v>
      </c>
      <c r="H5" s="47">
        <v>151</v>
      </c>
      <c r="I5" s="47">
        <v>635</v>
      </c>
      <c r="J5" s="47">
        <v>15</v>
      </c>
      <c r="K5" s="1">
        <v>50</v>
      </c>
      <c r="L5" s="1">
        <v>121</v>
      </c>
      <c r="M5" s="47">
        <v>37</v>
      </c>
      <c r="N5" s="47">
        <v>517</v>
      </c>
      <c r="O5" s="47">
        <v>62</v>
      </c>
      <c r="P5" s="47">
        <v>693</v>
      </c>
      <c r="Q5" s="46">
        <v>0.276</v>
      </c>
      <c r="R5" s="46">
        <v>0.352</v>
      </c>
      <c r="S5" s="46">
        <v>0.437</v>
      </c>
      <c r="T5" s="67">
        <v>1149</v>
      </c>
      <c r="U5" s="47">
        <v>80</v>
      </c>
      <c r="V5" s="1">
        <v>52</v>
      </c>
      <c r="W5" s="1">
        <v>116</v>
      </c>
      <c r="X5" s="1">
        <v>1010</v>
      </c>
      <c r="Y5" s="1">
        <v>447</v>
      </c>
      <c r="Z5" s="47">
        <v>402</v>
      </c>
      <c r="AA5" s="47">
        <v>35</v>
      </c>
      <c r="AB5" s="47">
        <v>982</v>
      </c>
      <c r="AC5" s="47">
        <v>86</v>
      </c>
      <c r="AD5" s="57">
        <v>3.501</v>
      </c>
      <c r="AE5" s="57">
        <v>1.229</v>
      </c>
      <c r="AG5" s="58">
        <v>3366</v>
      </c>
      <c r="AH5" s="58"/>
      <c r="AI5" s="29">
        <v>4094</v>
      </c>
      <c r="AJ5" s="58"/>
      <c r="AK5" s="29">
        <v>7460</v>
      </c>
      <c r="AM5" s="59"/>
    </row>
    <row r="6" spans="1:39" s="47" customFormat="1" ht="12.75">
      <c r="A6" s="27">
        <v>2</v>
      </c>
      <c r="B6" s="47" t="s">
        <v>15</v>
      </c>
      <c r="C6" s="47">
        <v>4526</v>
      </c>
      <c r="D6" s="1">
        <v>749</v>
      </c>
      <c r="E6" s="47">
        <v>808</v>
      </c>
      <c r="F6" s="47">
        <v>271</v>
      </c>
      <c r="G6" s="47">
        <v>21</v>
      </c>
      <c r="H6" s="1">
        <v>184</v>
      </c>
      <c r="I6" s="1">
        <v>727</v>
      </c>
      <c r="J6" s="47">
        <v>22</v>
      </c>
      <c r="K6" s="47">
        <v>37</v>
      </c>
      <c r="L6" s="47">
        <v>63</v>
      </c>
      <c r="M6" s="47">
        <v>39</v>
      </c>
      <c r="N6" s="47">
        <v>615</v>
      </c>
      <c r="O6" s="47">
        <v>52</v>
      </c>
      <c r="P6" s="47">
        <v>727</v>
      </c>
      <c r="Q6" s="46">
        <v>0.284</v>
      </c>
      <c r="R6" s="46">
        <v>0.373</v>
      </c>
      <c r="S6" s="46">
        <v>0.475</v>
      </c>
      <c r="T6" s="67">
        <v>1206.667</v>
      </c>
      <c r="U6" s="47">
        <v>76</v>
      </c>
      <c r="V6" s="47">
        <v>64</v>
      </c>
      <c r="W6" s="47">
        <v>38</v>
      </c>
      <c r="X6" s="47">
        <v>1217</v>
      </c>
      <c r="Y6" s="47">
        <v>502</v>
      </c>
      <c r="Z6" s="47">
        <v>359</v>
      </c>
      <c r="AA6" s="47">
        <v>38</v>
      </c>
      <c r="AB6" s="47">
        <v>866</v>
      </c>
      <c r="AC6" s="1">
        <v>97</v>
      </c>
      <c r="AD6" s="57">
        <v>3.744</v>
      </c>
      <c r="AE6" s="57">
        <v>1.306</v>
      </c>
      <c r="AG6" s="29">
        <v>3579</v>
      </c>
      <c r="AH6" s="58"/>
      <c r="AI6" s="58">
        <v>3608</v>
      </c>
      <c r="AJ6" s="58"/>
      <c r="AK6" s="58">
        <v>7187</v>
      </c>
      <c r="AM6" s="59"/>
    </row>
    <row r="7" spans="1:39" s="47" customFormat="1" ht="12.75">
      <c r="A7" s="27">
        <v>3</v>
      </c>
      <c r="B7" s="47" t="s">
        <v>63</v>
      </c>
      <c r="C7" s="47">
        <v>4186</v>
      </c>
      <c r="D7" s="47">
        <v>651</v>
      </c>
      <c r="E7" s="47">
        <v>730</v>
      </c>
      <c r="F7" s="47">
        <v>250</v>
      </c>
      <c r="G7" s="47">
        <v>13</v>
      </c>
      <c r="H7" s="47">
        <v>172</v>
      </c>
      <c r="I7" s="47">
        <v>632</v>
      </c>
      <c r="J7" s="47">
        <v>13</v>
      </c>
      <c r="K7" s="47">
        <v>42</v>
      </c>
      <c r="L7" s="47">
        <v>50</v>
      </c>
      <c r="M7" s="47">
        <v>17</v>
      </c>
      <c r="N7" s="1">
        <v>638</v>
      </c>
      <c r="O7" s="47">
        <v>45</v>
      </c>
      <c r="P7" s="47">
        <v>673</v>
      </c>
      <c r="Q7" s="46">
        <v>0.278</v>
      </c>
      <c r="R7" s="60">
        <v>0.376</v>
      </c>
      <c r="S7" s="46">
        <v>0.468</v>
      </c>
      <c r="T7" s="67">
        <v>1216.333</v>
      </c>
      <c r="U7" s="47">
        <v>66</v>
      </c>
      <c r="V7" s="47">
        <v>67</v>
      </c>
      <c r="W7" s="47">
        <v>70</v>
      </c>
      <c r="X7" s="47">
        <v>1119</v>
      </c>
      <c r="Y7" s="47">
        <v>531</v>
      </c>
      <c r="Z7" s="47">
        <v>465</v>
      </c>
      <c r="AA7" s="47">
        <v>47</v>
      </c>
      <c r="AB7" s="47">
        <v>999</v>
      </c>
      <c r="AC7" s="47">
        <v>87</v>
      </c>
      <c r="AD7" s="57">
        <v>3.929</v>
      </c>
      <c r="AE7" s="57">
        <v>1.302</v>
      </c>
      <c r="AG7" s="58">
        <v>3278.5</v>
      </c>
      <c r="AH7" s="58"/>
      <c r="AI7" s="58">
        <v>3646.5</v>
      </c>
      <c r="AJ7" s="58"/>
      <c r="AK7" s="58">
        <v>6925</v>
      </c>
      <c r="AM7" s="59"/>
    </row>
    <row r="8" spans="1:39" s="47" customFormat="1" ht="12.75">
      <c r="A8" s="27">
        <v>4</v>
      </c>
      <c r="B8" s="47" t="s">
        <v>6</v>
      </c>
      <c r="C8" s="47">
        <v>4444</v>
      </c>
      <c r="D8" s="47">
        <v>678</v>
      </c>
      <c r="E8" s="47">
        <v>802</v>
      </c>
      <c r="F8" s="47">
        <v>249</v>
      </c>
      <c r="G8" s="47">
        <v>20</v>
      </c>
      <c r="H8" s="47">
        <v>154</v>
      </c>
      <c r="I8" s="47">
        <v>620</v>
      </c>
      <c r="J8" s="1">
        <v>35</v>
      </c>
      <c r="K8" s="47">
        <v>43</v>
      </c>
      <c r="L8" s="47">
        <v>69</v>
      </c>
      <c r="M8" s="47">
        <v>35</v>
      </c>
      <c r="N8" s="47">
        <v>425</v>
      </c>
      <c r="O8" s="47">
        <v>50</v>
      </c>
      <c r="P8" s="47">
        <v>745</v>
      </c>
      <c r="Q8" s="46">
        <v>0.276</v>
      </c>
      <c r="R8" s="46">
        <v>0.343</v>
      </c>
      <c r="S8" s="46">
        <v>0.445</v>
      </c>
      <c r="T8" s="67">
        <v>1213.667</v>
      </c>
      <c r="U8" s="47">
        <v>83</v>
      </c>
      <c r="V8" s="47">
        <v>62</v>
      </c>
      <c r="W8" s="47">
        <v>98</v>
      </c>
      <c r="X8" s="47">
        <v>1129</v>
      </c>
      <c r="Y8" s="47">
        <v>487</v>
      </c>
      <c r="Z8" s="47">
        <v>438</v>
      </c>
      <c r="AA8" s="47">
        <v>49</v>
      </c>
      <c r="AB8" s="47">
        <v>974</v>
      </c>
      <c r="AC8" s="47">
        <v>37</v>
      </c>
      <c r="AD8" s="57">
        <v>3.611</v>
      </c>
      <c r="AE8" s="57">
        <v>1.291</v>
      </c>
      <c r="AG8" s="58">
        <v>3113</v>
      </c>
      <c r="AH8" s="58"/>
      <c r="AI8" s="58">
        <v>3784.5</v>
      </c>
      <c r="AJ8" s="58"/>
      <c r="AK8" s="58">
        <v>6897.5</v>
      </c>
      <c r="AM8" s="59"/>
    </row>
    <row r="9" spans="1:39" s="47" customFormat="1" ht="12.75">
      <c r="A9" s="27">
        <v>5</v>
      </c>
      <c r="B9" s="47" t="s">
        <v>67</v>
      </c>
      <c r="C9" s="47">
        <v>4583</v>
      </c>
      <c r="D9" s="47">
        <v>712</v>
      </c>
      <c r="E9" s="47">
        <v>822</v>
      </c>
      <c r="F9" s="47">
        <v>220</v>
      </c>
      <c r="G9" s="1">
        <v>34</v>
      </c>
      <c r="H9" s="47">
        <v>163</v>
      </c>
      <c r="I9" s="47">
        <v>642</v>
      </c>
      <c r="J9" s="47">
        <v>14</v>
      </c>
      <c r="K9" s="47">
        <v>49</v>
      </c>
      <c r="L9" s="47">
        <v>84</v>
      </c>
      <c r="M9" s="47">
        <v>39</v>
      </c>
      <c r="N9" s="47">
        <v>515</v>
      </c>
      <c r="O9" s="47">
        <v>64</v>
      </c>
      <c r="P9" s="47">
        <v>975</v>
      </c>
      <c r="Q9" s="46">
        <v>0.27</v>
      </c>
      <c r="R9" s="46">
        <v>0.349</v>
      </c>
      <c r="S9" s="46">
        <v>0.44</v>
      </c>
      <c r="T9" s="66">
        <v>1217.667</v>
      </c>
      <c r="U9" s="47">
        <v>78</v>
      </c>
      <c r="V9" s="47">
        <v>66</v>
      </c>
      <c r="W9" s="47">
        <v>94</v>
      </c>
      <c r="X9" s="47">
        <v>1094</v>
      </c>
      <c r="Y9" s="47">
        <v>493</v>
      </c>
      <c r="Z9" s="47">
        <v>451</v>
      </c>
      <c r="AA9" s="47">
        <v>36</v>
      </c>
      <c r="AB9" s="1">
        <v>1027</v>
      </c>
      <c r="AC9" s="47">
        <v>25</v>
      </c>
      <c r="AD9" s="57">
        <v>3.644</v>
      </c>
      <c r="AE9" s="57">
        <v>1.269</v>
      </c>
      <c r="AG9" s="58">
        <v>3181</v>
      </c>
      <c r="AH9" s="58"/>
      <c r="AI9" s="58">
        <v>3681.5</v>
      </c>
      <c r="AJ9" s="58"/>
      <c r="AK9" s="58">
        <v>6862.5</v>
      </c>
      <c r="AM9" s="59"/>
    </row>
    <row r="10" spans="1:39" s="47" customFormat="1" ht="12.75">
      <c r="A10" s="27">
        <v>6</v>
      </c>
      <c r="B10" s="47" t="s">
        <v>89</v>
      </c>
      <c r="C10" s="47">
        <v>4348</v>
      </c>
      <c r="D10" s="47">
        <v>668</v>
      </c>
      <c r="E10" s="47">
        <v>791</v>
      </c>
      <c r="F10" s="47">
        <v>277</v>
      </c>
      <c r="G10" s="1">
        <v>34</v>
      </c>
      <c r="H10" s="47">
        <v>169</v>
      </c>
      <c r="I10" s="47">
        <v>643</v>
      </c>
      <c r="J10" s="47">
        <v>11</v>
      </c>
      <c r="K10" s="47">
        <v>37</v>
      </c>
      <c r="L10" s="47">
        <v>86</v>
      </c>
      <c r="M10" s="47">
        <v>47</v>
      </c>
      <c r="N10" s="47">
        <v>498</v>
      </c>
      <c r="O10" s="47">
        <v>37</v>
      </c>
      <c r="P10" s="47">
        <v>766</v>
      </c>
      <c r="Q10" s="60">
        <v>0.292</v>
      </c>
      <c r="R10" s="46">
        <v>0.367</v>
      </c>
      <c r="S10" s="60">
        <v>0.488</v>
      </c>
      <c r="T10" s="67">
        <v>1206.333</v>
      </c>
      <c r="U10" s="47">
        <v>78</v>
      </c>
      <c r="V10" s="47">
        <v>56</v>
      </c>
      <c r="W10" s="47">
        <v>52</v>
      </c>
      <c r="X10" s="47">
        <v>1108</v>
      </c>
      <c r="Y10" s="47">
        <v>513</v>
      </c>
      <c r="Z10" s="47">
        <v>362</v>
      </c>
      <c r="AA10" s="47">
        <v>40</v>
      </c>
      <c r="AB10" s="47">
        <v>832</v>
      </c>
      <c r="AC10" s="47">
        <v>60</v>
      </c>
      <c r="AD10" s="57">
        <v>3.827</v>
      </c>
      <c r="AE10" s="61">
        <v>1.219</v>
      </c>
      <c r="AG10" s="58">
        <v>3247</v>
      </c>
      <c r="AH10" s="58"/>
      <c r="AI10" s="58">
        <v>3570.5</v>
      </c>
      <c r="AJ10" s="58"/>
      <c r="AK10" s="58">
        <v>6817.5</v>
      </c>
      <c r="AM10" s="59"/>
    </row>
    <row r="11" spans="1:39" s="47" customFormat="1" ht="12.75">
      <c r="A11" s="27">
        <v>7</v>
      </c>
      <c r="B11" s="47" t="s">
        <v>11</v>
      </c>
      <c r="C11" s="47">
        <v>4623</v>
      </c>
      <c r="D11" s="47">
        <v>668</v>
      </c>
      <c r="E11" s="47">
        <v>772</v>
      </c>
      <c r="F11" s="47">
        <v>269</v>
      </c>
      <c r="G11" s="47">
        <v>33</v>
      </c>
      <c r="H11" s="47">
        <v>178</v>
      </c>
      <c r="I11" s="47">
        <v>639</v>
      </c>
      <c r="J11" s="47">
        <v>16</v>
      </c>
      <c r="K11" s="47">
        <v>32</v>
      </c>
      <c r="L11" s="47">
        <v>84</v>
      </c>
      <c r="M11" s="47">
        <v>52</v>
      </c>
      <c r="N11" s="47">
        <v>455</v>
      </c>
      <c r="O11" s="47">
        <v>46</v>
      </c>
      <c r="P11" s="47">
        <v>790</v>
      </c>
      <c r="Q11" s="46">
        <v>0.271</v>
      </c>
      <c r="R11" s="46">
        <v>0.34</v>
      </c>
      <c r="S11" s="46">
        <v>0.459</v>
      </c>
      <c r="T11" s="67">
        <v>1162</v>
      </c>
      <c r="U11" s="1">
        <v>87</v>
      </c>
      <c r="V11" s="47">
        <v>56</v>
      </c>
      <c r="W11" s="47">
        <v>87</v>
      </c>
      <c r="X11" s="47">
        <v>1078</v>
      </c>
      <c r="Y11" s="47">
        <v>460</v>
      </c>
      <c r="Z11" s="47">
        <v>412</v>
      </c>
      <c r="AA11" s="47">
        <v>40</v>
      </c>
      <c r="AB11" s="47">
        <v>932</v>
      </c>
      <c r="AC11" s="47">
        <v>18</v>
      </c>
      <c r="AD11" s="57">
        <v>3.563</v>
      </c>
      <c r="AE11" s="57">
        <v>1.282</v>
      </c>
      <c r="AG11" s="58">
        <v>3179.5</v>
      </c>
      <c r="AH11" s="58"/>
      <c r="AI11" s="58">
        <v>3612</v>
      </c>
      <c r="AJ11" s="58"/>
      <c r="AK11" s="58">
        <v>6791.5</v>
      </c>
      <c r="AM11" s="59"/>
    </row>
    <row r="12" spans="1:39" s="47" customFormat="1" ht="12.75">
      <c r="A12" s="27">
        <v>8</v>
      </c>
      <c r="B12" s="47" t="s">
        <v>65</v>
      </c>
      <c r="C12" s="47">
        <v>4471</v>
      </c>
      <c r="D12" s="47">
        <v>679</v>
      </c>
      <c r="E12" s="47">
        <v>846</v>
      </c>
      <c r="F12" s="47">
        <v>222</v>
      </c>
      <c r="G12" s="47">
        <v>25</v>
      </c>
      <c r="H12" s="47">
        <v>178</v>
      </c>
      <c r="I12" s="47">
        <v>676</v>
      </c>
      <c r="J12" s="47">
        <v>19</v>
      </c>
      <c r="K12" s="47">
        <v>36</v>
      </c>
      <c r="L12" s="47">
        <v>44</v>
      </c>
      <c r="M12" s="47">
        <v>25</v>
      </c>
      <c r="N12" s="47">
        <v>580</v>
      </c>
      <c r="O12" s="47">
        <v>35</v>
      </c>
      <c r="P12" s="47">
        <v>823</v>
      </c>
      <c r="Q12" s="46">
        <v>0.284</v>
      </c>
      <c r="R12" s="46">
        <v>0.368</v>
      </c>
      <c r="S12" s="46">
        <v>0.465</v>
      </c>
      <c r="T12" s="67">
        <v>1201</v>
      </c>
      <c r="U12" s="47">
        <v>86</v>
      </c>
      <c r="V12" s="47">
        <v>64</v>
      </c>
      <c r="W12" s="47">
        <v>20</v>
      </c>
      <c r="X12" s="47">
        <v>1128</v>
      </c>
      <c r="Y12" s="47">
        <v>553</v>
      </c>
      <c r="Z12" s="47">
        <v>422</v>
      </c>
      <c r="AA12" s="47">
        <v>51</v>
      </c>
      <c r="AB12" s="47">
        <v>934</v>
      </c>
      <c r="AC12" s="47">
        <v>72</v>
      </c>
      <c r="AD12" s="57">
        <v>4.144</v>
      </c>
      <c r="AE12" s="57">
        <v>1.291</v>
      </c>
      <c r="AG12" s="58">
        <v>3306.5</v>
      </c>
      <c r="AH12" s="58"/>
      <c r="AI12" s="58">
        <v>3440</v>
      </c>
      <c r="AJ12" s="58"/>
      <c r="AK12" s="58">
        <v>6746.5</v>
      </c>
      <c r="AM12" s="59"/>
    </row>
    <row r="13" spans="1:39" s="47" customFormat="1" ht="12.75">
      <c r="A13" s="27">
        <v>9</v>
      </c>
      <c r="B13" s="47" t="s">
        <v>73</v>
      </c>
      <c r="C13" s="47">
        <v>4278</v>
      </c>
      <c r="D13" s="47">
        <v>664</v>
      </c>
      <c r="E13" s="47">
        <v>733</v>
      </c>
      <c r="F13" s="47">
        <v>235</v>
      </c>
      <c r="G13" s="47">
        <v>27</v>
      </c>
      <c r="H13" s="47">
        <v>177</v>
      </c>
      <c r="I13" s="47">
        <v>604</v>
      </c>
      <c r="J13" s="47">
        <v>23</v>
      </c>
      <c r="K13" s="47">
        <v>27</v>
      </c>
      <c r="L13" s="47">
        <v>105</v>
      </c>
      <c r="M13" s="47">
        <v>44</v>
      </c>
      <c r="N13" s="47">
        <v>460</v>
      </c>
      <c r="O13" s="47">
        <v>39</v>
      </c>
      <c r="P13" s="47">
        <v>832</v>
      </c>
      <c r="Q13" s="46">
        <v>0.274</v>
      </c>
      <c r="R13" s="46">
        <v>0.348</v>
      </c>
      <c r="S13" s="46">
        <v>0.466</v>
      </c>
      <c r="T13" s="67">
        <v>1168.333</v>
      </c>
      <c r="U13" s="47">
        <v>78</v>
      </c>
      <c r="V13" s="47">
        <v>56</v>
      </c>
      <c r="W13" s="47">
        <v>68</v>
      </c>
      <c r="X13" s="47">
        <v>1086</v>
      </c>
      <c r="Y13" s="47">
        <v>507</v>
      </c>
      <c r="Z13" s="47">
        <v>432</v>
      </c>
      <c r="AA13" s="47">
        <v>48</v>
      </c>
      <c r="AB13" s="47">
        <v>952</v>
      </c>
      <c r="AC13" s="47">
        <v>40</v>
      </c>
      <c r="AD13" s="57">
        <v>3.906</v>
      </c>
      <c r="AE13" s="57">
        <v>1.299</v>
      </c>
      <c r="AG13" s="58">
        <v>3044</v>
      </c>
      <c r="AH13" s="58"/>
      <c r="AI13" s="58">
        <v>3477.5</v>
      </c>
      <c r="AJ13" s="58"/>
      <c r="AK13" s="58">
        <v>6521.5</v>
      </c>
      <c r="AM13" s="59"/>
    </row>
    <row r="14" spans="1:39" s="47" customFormat="1" ht="12.75">
      <c r="A14" s="27">
        <v>10</v>
      </c>
      <c r="B14" s="47" t="s">
        <v>12</v>
      </c>
      <c r="C14" s="47">
        <v>4660</v>
      </c>
      <c r="D14" s="47">
        <v>671</v>
      </c>
      <c r="E14" s="47">
        <v>773</v>
      </c>
      <c r="F14" s="1">
        <v>295</v>
      </c>
      <c r="G14" s="47">
        <v>21</v>
      </c>
      <c r="H14" s="47">
        <v>174</v>
      </c>
      <c r="I14" s="47">
        <v>638</v>
      </c>
      <c r="J14" s="47">
        <v>13</v>
      </c>
      <c r="K14" s="47">
        <v>43</v>
      </c>
      <c r="L14" s="47">
        <v>86</v>
      </c>
      <c r="M14" s="47">
        <v>41</v>
      </c>
      <c r="N14" s="47">
        <v>510</v>
      </c>
      <c r="O14" s="47">
        <v>47</v>
      </c>
      <c r="P14" s="47">
        <v>891</v>
      </c>
      <c r="Q14" s="46">
        <v>0.271</v>
      </c>
      <c r="R14" s="46">
        <v>0.346</v>
      </c>
      <c r="S14" s="46">
        <v>0.455</v>
      </c>
      <c r="T14" s="67">
        <v>1203.667</v>
      </c>
      <c r="U14" s="47">
        <v>68</v>
      </c>
      <c r="V14" s="47">
        <v>63</v>
      </c>
      <c r="W14" s="47">
        <v>62</v>
      </c>
      <c r="X14" s="47">
        <v>1188</v>
      </c>
      <c r="Y14" s="47">
        <v>508</v>
      </c>
      <c r="Z14" s="47">
        <v>375</v>
      </c>
      <c r="AA14" s="47">
        <v>47</v>
      </c>
      <c r="AB14" s="47">
        <v>828</v>
      </c>
      <c r="AC14" s="47">
        <v>30</v>
      </c>
      <c r="AD14" s="57">
        <v>3.798</v>
      </c>
      <c r="AE14" s="57">
        <v>1.299</v>
      </c>
      <c r="AG14" s="58">
        <v>3214</v>
      </c>
      <c r="AH14" s="58"/>
      <c r="AI14" s="58">
        <v>3283</v>
      </c>
      <c r="AJ14" s="58"/>
      <c r="AK14" s="58">
        <v>6497</v>
      </c>
      <c r="AM14" s="59"/>
    </row>
    <row r="15" spans="1:39" s="47" customFormat="1" ht="12.75">
      <c r="A15" s="27">
        <v>11</v>
      </c>
      <c r="B15" s="47" t="s">
        <v>62</v>
      </c>
      <c r="C15" s="47">
        <v>4444</v>
      </c>
      <c r="D15" s="47">
        <v>675</v>
      </c>
      <c r="E15" s="47">
        <v>717</v>
      </c>
      <c r="F15" s="47">
        <v>269</v>
      </c>
      <c r="G15" s="47">
        <v>25</v>
      </c>
      <c r="H15" s="47">
        <v>179</v>
      </c>
      <c r="I15" s="47">
        <v>644</v>
      </c>
      <c r="J15" s="47">
        <v>24</v>
      </c>
      <c r="K15" s="47">
        <v>41</v>
      </c>
      <c r="L15" s="47">
        <v>102</v>
      </c>
      <c r="M15" s="47">
        <v>31</v>
      </c>
      <c r="N15" s="47">
        <v>560</v>
      </c>
      <c r="O15" s="47">
        <v>76</v>
      </c>
      <c r="P15" s="47">
        <v>905</v>
      </c>
      <c r="Q15" s="46">
        <v>0.268</v>
      </c>
      <c r="R15" s="46">
        <v>0.357</v>
      </c>
      <c r="S15" s="46">
        <v>0.46</v>
      </c>
      <c r="T15" s="67">
        <v>1213.333</v>
      </c>
      <c r="U15" s="47">
        <v>74</v>
      </c>
      <c r="V15" s="47">
        <v>81</v>
      </c>
      <c r="W15" s="47">
        <v>74</v>
      </c>
      <c r="X15" s="47">
        <v>1243</v>
      </c>
      <c r="Y15" s="47">
        <v>537</v>
      </c>
      <c r="Z15" s="47">
        <v>445</v>
      </c>
      <c r="AA15" s="47">
        <v>44</v>
      </c>
      <c r="AB15" s="47">
        <v>792</v>
      </c>
      <c r="AC15" s="47">
        <v>24</v>
      </c>
      <c r="AD15" s="57">
        <v>3.983</v>
      </c>
      <c r="AE15" s="57">
        <v>1.391</v>
      </c>
      <c r="AG15" s="58">
        <v>3256.5</v>
      </c>
      <c r="AH15" s="58"/>
      <c r="AI15" s="58">
        <v>3189.5</v>
      </c>
      <c r="AJ15" s="58"/>
      <c r="AK15" s="58">
        <v>6446</v>
      </c>
      <c r="AM15" s="59"/>
    </row>
    <row r="16" spans="1:39" s="47" customFormat="1" ht="12.75">
      <c r="A16" s="27">
        <v>12</v>
      </c>
      <c r="B16" s="47" t="s">
        <v>13</v>
      </c>
      <c r="C16" s="47">
        <v>4182</v>
      </c>
      <c r="D16" s="47">
        <v>589</v>
      </c>
      <c r="E16" s="47">
        <v>758</v>
      </c>
      <c r="F16" s="47">
        <v>202</v>
      </c>
      <c r="G16" s="47">
        <v>24</v>
      </c>
      <c r="H16" s="47">
        <v>133</v>
      </c>
      <c r="I16" s="47">
        <v>532</v>
      </c>
      <c r="J16" s="47">
        <v>17</v>
      </c>
      <c r="K16" s="47">
        <v>36</v>
      </c>
      <c r="L16" s="47">
        <v>64</v>
      </c>
      <c r="M16" s="47">
        <v>34</v>
      </c>
      <c r="N16" s="47">
        <v>430</v>
      </c>
      <c r="O16" s="47">
        <v>38</v>
      </c>
      <c r="P16" s="47">
        <v>659</v>
      </c>
      <c r="Q16" s="46">
        <v>0.267</v>
      </c>
      <c r="R16" s="46">
        <v>0.338</v>
      </c>
      <c r="S16" s="46">
        <v>0.422</v>
      </c>
      <c r="T16" s="67">
        <v>1209.667</v>
      </c>
      <c r="U16" s="47">
        <v>84</v>
      </c>
      <c r="V16" s="47">
        <v>63</v>
      </c>
      <c r="W16" s="47">
        <v>37</v>
      </c>
      <c r="X16" s="47">
        <v>1198</v>
      </c>
      <c r="Y16" s="47">
        <v>529</v>
      </c>
      <c r="Z16" s="47">
        <v>370</v>
      </c>
      <c r="AA16" s="47">
        <v>37</v>
      </c>
      <c r="AB16" s="47">
        <v>814</v>
      </c>
      <c r="AC16" s="47">
        <v>41</v>
      </c>
      <c r="AD16" s="57">
        <v>3.936</v>
      </c>
      <c r="AE16" s="57">
        <v>1.296</v>
      </c>
      <c r="AG16" s="58">
        <v>2784</v>
      </c>
      <c r="AH16" s="58"/>
      <c r="AI16" s="58">
        <v>3355</v>
      </c>
      <c r="AJ16" s="58"/>
      <c r="AK16" s="58">
        <v>6139</v>
      </c>
      <c r="AM16" s="59"/>
    </row>
    <row r="17" spans="1:39" s="47" customFormat="1" ht="12.75">
      <c r="A17" s="27">
        <v>13</v>
      </c>
      <c r="B17" s="47" t="s">
        <v>10</v>
      </c>
      <c r="C17" s="47">
        <v>4140</v>
      </c>
      <c r="D17" s="47">
        <v>546</v>
      </c>
      <c r="E17" s="47">
        <v>727</v>
      </c>
      <c r="F17" s="47">
        <v>241</v>
      </c>
      <c r="G17" s="47">
        <v>18</v>
      </c>
      <c r="H17" s="47">
        <v>140</v>
      </c>
      <c r="I17" s="47">
        <v>599</v>
      </c>
      <c r="J17" s="47">
        <v>23</v>
      </c>
      <c r="K17" s="47">
        <v>41</v>
      </c>
      <c r="L17" s="47">
        <v>48</v>
      </c>
      <c r="M17" s="47">
        <v>22</v>
      </c>
      <c r="N17" s="47">
        <v>331</v>
      </c>
      <c r="O17" s="47">
        <v>44</v>
      </c>
      <c r="P17" s="47">
        <v>694</v>
      </c>
      <c r="Q17" s="46">
        <v>0.272</v>
      </c>
      <c r="R17" s="46">
        <v>0.329</v>
      </c>
      <c r="S17" s="46">
        <v>0.44</v>
      </c>
      <c r="T17" s="67">
        <v>1211.333</v>
      </c>
      <c r="U17" s="47">
        <v>71</v>
      </c>
      <c r="V17" s="47">
        <v>59</v>
      </c>
      <c r="W17" s="47">
        <v>81</v>
      </c>
      <c r="X17" s="47">
        <v>1163</v>
      </c>
      <c r="Y17" s="47">
        <v>477</v>
      </c>
      <c r="Z17" s="47">
        <v>387</v>
      </c>
      <c r="AA17" s="1">
        <v>30</v>
      </c>
      <c r="AB17" s="47">
        <v>847</v>
      </c>
      <c r="AC17" s="47">
        <v>0</v>
      </c>
      <c r="AD17" s="57">
        <v>3.544</v>
      </c>
      <c r="AE17" s="57">
        <v>1.28</v>
      </c>
      <c r="AG17" s="58">
        <v>2737.5</v>
      </c>
      <c r="AH17" s="58"/>
      <c r="AI17" s="58">
        <v>3372</v>
      </c>
      <c r="AJ17" s="58"/>
      <c r="AK17" s="58">
        <v>6109.5</v>
      </c>
      <c r="AM17" s="59"/>
    </row>
    <row r="18" spans="1:39" s="47" customFormat="1" ht="12.75">
      <c r="A18" s="27">
        <v>14</v>
      </c>
      <c r="B18" s="47" t="s">
        <v>69</v>
      </c>
      <c r="C18" s="47">
        <v>4149</v>
      </c>
      <c r="D18" s="47">
        <v>616</v>
      </c>
      <c r="E18" s="47">
        <v>720</v>
      </c>
      <c r="F18" s="47">
        <v>230</v>
      </c>
      <c r="G18" s="47">
        <v>15</v>
      </c>
      <c r="H18" s="47">
        <v>149</v>
      </c>
      <c r="I18" s="47">
        <v>535</v>
      </c>
      <c r="J18" s="47">
        <v>21</v>
      </c>
      <c r="K18" s="47">
        <v>29</v>
      </c>
      <c r="L18" s="47">
        <v>71</v>
      </c>
      <c r="M18" s="47">
        <v>21</v>
      </c>
      <c r="N18" s="47">
        <v>456</v>
      </c>
      <c r="O18" s="47">
        <v>54</v>
      </c>
      <c r="P18" s="47">
        <v>734</v>
      </c>
      <c r="Q18" s="46">
        <v>0.268</v>
      </c>
      <c r="R18" s="46">
        <v>0.346</v>
      </c>
      <c r="S18" s="46">
        <v>0.439</v>
      </c>
      <c r="T18" s="67">
        <v>1197</v>
      </c>
      <c r="U18" s="47">
        <v>83</v>
      </c>
      <c r="V18" s="47">
        <v>63</v>
      </c>
      <c r="W18" s="47">
        <v>3</v>
      </c>
      <c r="X18" s="47">
        <v>1139</v>
      </c>
      <c r="Y18" s="47">
        <v>455</v>
      </c>
      <c r="Z18" s="47">
        <v>381</v>
      </c>
      <c r="AA18" s="47">
        <v>62</v>
      </c>
      <c r="AB18" s="47">
        <v>975</v>
      </c>
      <c r="AC18" s="47">
        <v>19</v>
      </c>
      <c r="AD18" s="61">
        <v>3.421</v>
      </c>
      <c r="AE18" s="57">
        <v>1.27</v>
      </c>
      <c r="AG18" s="58">
        <v>2861.5</v>
      </c>
      <c r="AH18" s="58"/>
      <c r="AI18" s="58">
        <v>3230</v>
      </c>
      <c r="AJ18" s="58"/>
      <c r="AK18" s="58">
        <v>6091.5</v>
      </c>
      <c r="AM18" s="59"/>
    </row>
    <row r="19" spans="1:39" s="47" customFormat="1" ht="12.75">
      <c r="A19" s="27">
        <v>15</v>
      </c>
      <c r="B19" s="47" t="s">
        <v>14</v>
      </c>
      <c r="C19" s="47">
        <v>4318</v>
      </c>
      <c r="D19" s="47">
        <v>623</v>
      </c>
      <c r="E19" s="47">
        <v>774</v>
      </c>
      <c r="F19" s="47">
        <v>256</v>
      </c>
      <c r="G19" s="47">
        <v>25</v>
      </c>
      <c r="H19" s="47">
        <v>132</v>
      </c>
      <c r="I19" s="47">
        <v>574</v>
      </c>
      <c r="J19" s="47">
        <v>31</v>
      </c>
      <c r="K19" s="47">
        <v>39</v>
      </c>
      <c r="L19" s="47">
        <v>103</v>
      </c>
      <c r="M19" s="47">
        <v>41</v>
      </c>
      <c r="N19" s="47">
        <v>394</v>
      </c>
      <c r="O19" s="47">
        <v>51</v>
      </c>
      <c r="P19" s="47">
        <v>625</v>
      </c>
      <c r="Q19" s="46">
        <v>0.275</v>
      </c>
      <c r="R19" s="46">
        <v>0.34</v>
      </c>
      <c r="S19" s="46">
        <v>0.437</v>
      </c>
      <c r="T19" s="67">
        <v>1152</v>
      </c>
      <c r="U19" s="47">
        <v>71</v>
      </c>
      <c r="V19" s="47">
        <v>73</v>
      </c>
      <c r="W19" s="47">
        <v>7</v>
      </c>
      <c r="X19" s="47">
        <v>1151</v>
      </c>
      <c r="Y19" s="47">
        <v>513</v>
      </c>
      <c r="Z19" s="1">
        <v>321</v>
      </c>
      <c r="AA19" s="47">
        <v>34</v>
      </c>
      <c r="AB19" s="47">
        <v>845</v>
      </c>
      <c r="AC19" s="47">
        <v>66</v>
      </c>
      <c r="AD19" s="57">
        <v>4.008</v>
      </c>
      <c r="AE19" s="57">
        <v>1.278</v>
      </c>
      <c r="AG19" s="58">
        <v>2999.5</v>
      </c>
      <c r="AH19" s="58"/>
      <c r="AI19" s="58">
        <v>3066</v>
      </c>
      <c r="AJ19" s="58"/>
      <c r="AK19" s="58">
        <v>6065.5</v>
      </c>
      <c r="AM19" s="59"/>
    </row>
    <row r="20" spans="1:39" s="47" customFormat="1" ht="12.75">
      <c r="A20" s="27">
        <v>16</v>
      </c>
      <c r="B20" s="47" t="s">
        <v>60</v>
      </c>
      <c r="C20" s="47">
        <v>4416</v>
      </c>
      <c r="D20" s="47">
        <v>609</v>
      </c>
      <c r="E20" s="47">
        <v>806</v>
      </c>
      <c r="F20" s="47">
        <v>245</v>
      </c>
      <c r="G20" s="47">
        <v>19</v>
      </c>
      <c r="H20" s="47">
        <v>154</v>
      </c>
      <c r="I20" s="47">
        <v>678</v>
      </c>
      <c r="J20" s="47">
        <v>10</v>
      </c>
      <c r="K20" s="47">
        <v>45</v>
      </c>
      <c r="L20" s="47">
        <v>66</v>
      </c>
      <c r="M20" s="47">
        <v>31</v>
      </c>
      <c r="N20" s="47">
        <v>414</v>
      </c>
      <c r="O20" s="47">
        <v>53</v>
      </c>
      <c r="P20" s="47">
        <v>706</v>
      </c>
      <c r="Q20" s="46">
        <v>0.277</v>
      </c>
      <c r="R20" s="46">
        <v>0.343</v>
      </c>
      <c r="S20" s="46">
        <v>0.446</v>
      </c>
      <c r="T20" s="67">
        <v>1134.667</v>
      </c>
      <c r="U20" s="47">
        <v>63</v>
      </c>
      <c r="V20" s="47">
        <v>71</v>
      </c>
      <c r="W20" s="47">
        <v>49</v>
      </c>
      <c r="X20" s="47">
        <v>1222</v>
      </c>
      <c r="Y20" s="47">
        <v>601</v>
      </c>
      <c r="Z20" s="47">
        <v>449</v>
      </c>
      <c r="AA20" s="47">
        <v>50</v>
      </c>
      <c r="AB20" s="47">
        <v>815</v>
      </c>
      <c r="AC20" s="47">
        <v>37</v>
      </c>
      <c r="AD20" s="57">
        <v>4.767</v>
      </c>
      <c r="AE20" s="57">
        <v>1.473</v>
      </c>
      <c r="AG20" s="58">
        <v>3087.5</v>
      </c>
      <c r="AH20" s="58"/>
      <c r="AI20" s="58">
        <v>2754.5</v>
      </c>
      <c r="AJ20" s="58"/>
      <c r="AK20" s="58">
        <v>5842</v>
      </c>
      <c r="AM20" s="59"/>
    </row>
    <row r="21" spans="1:39" s="47" customFormat="1" ht="12.75">
      <c r="A21" s="27">
        <v>17</v>
      </c>
      <c r="B21" s="47" t="s">
        <v>61</v>
      </c>
      <c r="C21" s="47">
        <v>3828</v>
      </c>
      <c r="D21" s="47">
        <v>507</v>
      </c>
      <c r="E21" s="47">
        <v>720</v>
      </c>
      <c r="F21" s="47">
        <v>184</v>
      </c>
      <c r="G21" s="47">
        <v>23</v>
      </c>
      <c r="H21" s="47">
        <v>79</v>
      </c>
      <c r="I21" s="47">
        <v>404</v>
      </c>
      <c r="J21" s="47">
        <v>29</v>
      </c>
      <c r="K21" s="47">
        <v>34</v>
      </c>
      <c r="L21" s="47">
        <v>108</v>
      </c>
      <c r="M21" s="47">
        <v>44</v>
      </c>
      <c r="N21" s="47">
        <v>329</v>
      </c>
      <c r="O21" s="47">
        <v>33</v>
      </c>
      <c r="P21" s="1">
        <v>565</v>
      </c>
      <c r="Q21" s="46">
        <v>0.263</v>
      </c>
      <c r="R21" s="46">
        <v>0.324</v>
      </c>
      <c r="S21" s="46">
        <v>0.385</v>
      </c>
      <c r="T21" s="67">
        <v>1032</v>
      </c>
      <c r="U21" s="47">
        <v>60</v>
      </c>
      <c r="V21" s="47">
        <v>61</v>
      </c>
      <c r="W21" s="47">
        <v>92</v>
      </c>
      <c r="X21" s="47">
        <v>952</v>
      </c>
      <c r="Y21" s="47">
        <v>431</v>
      </c>
      <c r="Z21" s="47">
        <v>377</v>
      </c>
      <c r="AA21" s="47">
        <v>44</v>
      </c>
      <c r="AB21" s="47">
        <v>831</v>
      </c>
      <c r="AC21" s="47">
        <v>37</v>
      </c>
      <c r="AD21" s="57">
        <v>3.759</v>
      </c>
      <c r="AE21" s="57">
        <v>1.288</v>
      </c>
      <c r="AG21" s="58">
        <v>2357</v>
      </c>
      <c r="AH21" s="58"/>
      <c r="AI21" s="58">
        <v>3118.5</v>
      </c>
      <c r="AJ21" s="58"/>
      <c r="AK21" s="58">
        <v>5475.5</v>
      </c>
      <c r="AM21" s="59"/>
    </row>
    <row r="22" spans="1:39" s="47" customFormat="1" ht="12.75">
      <c r="A22" s="27">
        <v>18</v>
      </c>
      <c r="B22" s="47" t="s">
        <v>59</v>
      </c>
      <c r="C22" s="47">
        <v>3918</v>
      </c>
      <c r="D22" s="47">
        <v>557</v>
      </c>
      <c r="E22" s="47">
        <v>703</v>
      </c>
      <c r="F22" s="47">
        <v>182</v>
      </c>
      <c r="G22" s="47">
        <v>26</v>
      </c>
      <c r="H22" s="47">
        <v>158</v>
      </c>
      <c r="I22" s="47">
        <v>555</v>
      </c>
      <c r="J22" s="47">
        <v>11</v>
      </c>
      <c r="K22" s="47">
        <v>32</v>
      </c>
      <c r="L22" s="47">
        <v>110</v>
      </c>
      <c r="M22" s="47">
        <v>32</v>
      </c>
      <c r="N22" s="47">
        <v>440</v>
      </c>
      <c r="O22" s="47">
        <v>36</v>
      </c>
      <c r="P22" s="47">
        <v>746</v>
      </c>
      <c r="Q22" s="46">
        <v>0.273</v>
      </c>
      <c r="R22" s="46">
        <v>0.349</v>
      </c>
      <c r="S22" s="46">
        <v>0.454</v>
      </c>
      <c r="T22" s="67">
        <v>960</v>
      </c>
      <c r="U22" s="47">
        <v>55</v>
      </c>
      <c r="V22" s="47">
        <v>54</v>
      </c>
      <c r="W22" s="47">
        <v>38</v>
      </c>
      <c r="X22" s="47">
        <v>961</v>
      </c>
      <c r="Y22" s="47">
        <v>427</v>
      </c>
      <c r="Z22" s="47">
        <v>267</v>
      </c>
      <c r="AA22" s="47">
        <v>30</v>
      </c>
      <c r="AB22" s="47">
        <v>697</v>
      </c>
      <c r="AC22" s="47">
        <v>6</v>
      </c>
      <c r="AD22" s="57">
        <v>4.003</v>
      </c>
      <c r="AE22" s="57">
        <v>1.279</v>
      </c>
      <c r="AG22" s="58">
        <v>2759</v>
      </c>
      <c r="AH22" s="58"/>
      <c r="AI22" s="58">
        <v>2459</v>
      </c>
      <c r="AJ22" s="58"/>
      <c r="AK22" s="58">
        <v>5218</v>
      </c>
      <c r="AM22" s="59"/>
    </row>
    <row r="23" spans="1:39" s="47" customFormat="1" ht="12.75">
      <c r="A23" s="27">
        <v>19</v>
      </c>
      <c r="B23" s="47" t="s">
        <v>74</v>
      </c>
      <c r="C23" s="47">
        <v>3719</v>
      </c>
      <c r="D23" s="47">
        <v>531</v>
      </c>
      <c r="E23" s="47">
        <v>656</v>
      </c>
      <c r="F23" s="47">
        <v>214</v>
      </c>
      <c r="G23" s="47">
        <v>14</v>
      </c>
      <c r="H23" s="47">
        <v>162</v>
      </c>
      <c r="I23" s="47">
        <v>539</v>
      </c>
      <c r="J23" s="47">
        <v>7</v>
      </c>
      <c r="K23" s="47">
        <v>40</v>
      </c>
      <c r="L23" s="47">
        <v>69</v>
      </c>
      <c r="M23" s="47">
        <v>35</v>
      </c>
      <c r="N23" s="47">
        <v>343</v>
      </c>
      <c r="O23" s="47">
        <v>52</v>
      </c>
      <c r="P23" s="47">
        <v>766</v>
      </c>
      <c r="Q23" s="46">
        <v>0.281</v>
      </c>
      <c r="R23" s="46">
        <v>0.347</v>
      </c>
      <c r="S23" s="46">
        <v>0.477</v>
      </c>
      <c r="T23" s="67">
        <v>1095.667</v>
      </c>
      <c r="U23" s="47">
        <v>70</v>
      </c>
      <c r="V23" s="47">
        <v>57</v>
      </c>
      <c r="W23" s="47">
        <v>7</v>
      </c>
      <c r="X23" s="47">
        <v>1131</v>
      </c>
      <c r="Y23" s="47">
        <v>564</v>
      </c>
      <c r="Z23" s="47">
        <v>368</v>
      </c>
      <c r="AA23" s="47">
        <v>47</v>
      </c>
      <c r="AB23" s="47">
        <v>819</v>
      </c>
      <c r="AC23" s="47">
        <v>23</v>
      </c>
      <c r="AD23" s="57">
        <v>4.633</v>
      </c>
      <c r="AE23" s="57">
        <v>1.368</v>
      </c>
      <c r="AG23" s="58">
        <v>2573</v>
      </c>
      <c r="AH23" s="58"/>
      <c r="AI23" s="58">
        <v>2642.5</v>
      </c>
      <c r="AJ23" s="58"/>
      <c r="AK23" s="58">
        <v>5215.5</v>
      </c>
      <c r="AM23" s="59"/>
    </row>
    <row r="24" spans="1:39" s="47" customFormat="1" ht="12.75">
      <c r="A24" s="27">
        <v>20</v>
      </c>
      <c r="B24" s="47" t="s">
        <v>68</v>
      </c>
      <c r="C24" s="47">
        <v>3789</v>
      </c>
      <c r="D24" s="47">
        <v>561</v>
      </c>
      <c r="E24" s="47">
        <v>665</v>
      </c>
      <c r="F24" s="47">
        <v>182</v>
      </c>
      <c r="G24" s="47">
        <v>17</v>
      </c>
      <c r="H24" s="47">
        <v>170</v>
      </c>
      <c r="I24" s="47">
        <v>556</v>
      </c>
      <c r="J24" s="47">
        <v>15</v>
      </c>
      <c r="K24" s="47">
        <v>39</v>
      </c>
      <c r="L24" s="47">
        <v>33</v>
      </c>
      <c r="M24" s="1">
        <v>14</v>
      </c>
      <c r="N24" s="47">
        <v>386</v>
      </c>
      <c r="O24" s="47">
        <v>43</v>
      </c>
      <c r="P24" s="47">
        <v>786</v>
      </c>
      <c r="Q24" s="46">
        <v>0.273</v>
      </c>
      <c r="R24" s="46">
        <v>0.344</v>
      </c>
      <c r="S24" s="46">
        <v>0.465</v>
      </c>
      <c r="T24" s="67">
        <v>993</v>
      </c>
      <c r="U24" s="47">
        <v>61</v>
      </c>
      <c r="V24" s="47">
        <v>59</v>
      </c>
      <c r="W24" s="47">
        <v>6</v>
      </c>
      <c r="X24" s="47">
        <v>1041</v>
      </c>
      <c r="Y24" s="47">
        <v>513</v>
      </c>
      <c r="Z24" s="47">
        <v>361</v>
      </c>
      <c r="AA24" s="47">
        <v>44</v>
      </c>
      <c r="AB24" s="47">
        <v>671</v>
      </c>
      <c r="AC24" s="47">
        <v>36</v>
      </c>
      <c r="AD24" s="57">
        <v>4.65</v>
      </c>
      <c r="AE24" s="57">
        <v>1.412</v>
      </c>
      <c r="AG24" s="58">
        <v>2623</v>
      </c>
      <c r="AH24" s="58"/>
      <c r="AI24" s="58">
        <v>2347</v>
      </c>
      <c r="AJ24" s="58"/>
      <c r="AK24" s="58">
        <v>4970</v>
      </c>
      <c r="AM24" s="59"/>
    </row>
  </sheetData>
  <mergeCells count="1">
    <mergeCell ref="A1:B1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6.7109375" style="53" customWidth="1"/>
    <col min="2" max="2" width="16.7109375" style="25" customWidth="1"/>
    <col min="3" max="15" width="5.7109375" style="0" customWidth="1"/>
    <col min="16" max="16" width="6.7109375" style="0" customWidth="1"/>
    <col min="17" max="27" width="5.7109375" style="0" customWidth="1"/>
    <col min="28" max="28" width="1.7109375" style="0" customWidth="1"/>
    <col min="29" max="29" width="8.28125" style="0" customWidth="1"/>
    <col min="30" max="30" width="1.7109375" style="0" customWidth="1"/>
    <col min="31" max="31" width="8.28125" style="0" customWidth="1"/>
    <col min="32" max="32" width="1.7109375" style="0" customWidth="1"/>
    <col min="33" max="33" width="8.7109375" style="0" customWidth="1"/>
  </cols>
  <sheetData>
    <row r="1" spans="1:33" s="25" customFormat="1" ht="12.75" customHeight="1">
      <c r="A1" s="120" t="s">
        <v>94</v>
      </c>
      <c r="B1" s="12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="25" customFormat="1" ht="9" customHeight="1">
      <c r="A2" s="53"/>
    </row>
    <row r="3" spans="1:33" s="8" customFormat="1" ht="12.75" customHeight="1">
      <c r="A3" s="54" t="s">
        <v>5</v>
      </c>
      <c r="B3" s="55" t="s">
        <v>80</v>
      </c>
      <c r="C3" s="8" t="s">
        <v>16</v>
      </c>
      <c r="D3" s="6" t="s">
        <v>17</v>
      </c>
      <c r="E3" s="6" t="s">
        <v>18</v>
      </c>
      <c r="F3" s="6" t="s">
        <v>31</v>
      </c>
      <c r="G3" s="6" t="s">
        <v>19</v>
      </c>
      <c r="H3" s="6" t="s">
        <v>20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32</v>
      </c>
      <c r="O3" s="6" t="s">
        <v>27</v>
      </c>
      <c r="P3" s="6" t="s">
        <v>42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 t="s">
        <v>26</v>
      </c>
      <c r="W3" s="6" t="s">
        <v>32</v>
      </c>
      <c r="X3" s="6" t="s">
        <v>27</v>
      </c>
      <c r="Y3" s="6" t="s">
        <v>81</v>
      </c>
      <c r="Z3" s="56" t="s">
        <v>39</v>
      </c>
      <c r="AA3" s="56" t="s">
        <v>40</v>
      </c>
      <c r="AB3" s="5"/>
      <c r="AC3" s="5" t="s">
        <v>82</v>
      </c>
      <c r="AE3" s="8" t="s">
        <v>83</v>
      </c>
      <c r="AG3" s="56" t="s">
        <v>84</v>
      </c>
    </row>
    <row r="4" spans="1:29" s="8" customFormat="1" ht="6" customHeight="1">
      <c r="A4" s="54"/>
      <c r="B4" s="5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B4" s="5"/>
      <c r="AC4" s="5"/>
    </row>
    <row r="5" spans="1:35" s="47" customFormat="1" ht="12.75">
      <c r="A5" s="27">
        <v>1</v>
      </c>
      <c r="B5" s="47" t="s">
        <v>15</v>
      </c>
      <c r="C5" s="1">
        <v>696</v>
      </c>
      <c r="D5" s="47">
        <v>803</v>
      </c>
      <c r="E5" s="1">
        <v>260</v>
      </c>
      <c r="F5" s="47">
        <v>21</v>
      </c>
      <c r="G5" s="47">
        <v>179</v>
      </c>
      <c r="H5" s="47">
        <v>687</v>
      </c>
      <c r="I5" s="47">
        <v>25</v>
      </c>
      <c r="J5" s="47">
        <v>61</v>
      </c>
      <c r="K5" s="1">
        <v>61</v>
      </c>
      <c r="L5" s="1">
        <v>34</v>
      </c>
      <c r="M5" s="47">
        <v>584</v>
      </c>
      <c r="N5" s="47">
        <v>62</v>
      </c>
      <c r="O5" s="47">
        <v>766</v>
      </c>
      <c r="P5" s="65">
        <v>1238.333</v>
      </c>
      <c r="Q5" s="47">
        <v>74</v>
      </c>
      <c r="R5" s="1">
        <v>75</v>
      </c>
      <c r="S5" s="1">
        <v>36</v>
      </c>
      <c r="T5" s="1">
        <v>1140</v>
      </c>
      <c r="U5" s="1">
        <v>536</v>
      </c>
      <c r="V5" s="47">
        <v>441</v>
      </c>
      <c r="W5" s="47">
        <v>48</v>
      </c>
      <c r="X5" s="47">
        <v>1016</v>
      </c>
      <c r="Y5" s="47">
        <v>46</v>
      </c>
      <c r="Z5" s="57">
        <v>3.8955585464333784</v>
      </c>
      <c r="AA5" s="57">
        <v>1.2767160161507403</v>
      </c>
      <c r="AC5" s="58">
        <v>3441.5</v>
      </c>
      <c r="AD5" s="58"/>
      <c r="AE5" s="29">
        <v>3379.5</v>
      </c>
      <c r="AF5" s="58"/>
      <c r="AG5" s="29">
        <v>6821</v>
      </c>
      <c r="AI5" s="59"/>
    </row>
    <row r="6" spans="1:35" s="47" customFormat="1" ht="12.75">
      <c r="A6" s="27">
        <v>1</v>
      </c>
      <c r="B6" s="47" t="s">
        <v>62</v>
      </c>
      <c r="C6" s="47">
        <v>748</v>
      </c>
      <c r="D6" s="1">
        <v>844</v>
      </c>
      <c r="E6" s="47">
        <v>274</v>
      </c>
      <c r="F6" s="47">
        <v>39</v>
      </c>
      <c r="G6" s="47">
        <v>155</v>
      </c>
      <c r="H6" s="1">
        <v>658</v>
      </c>
      <c r="I6" s="1">
        <v>42</v>
      </c>
      <c r="J6" s="47">
        <v>43</v>
      </c>
      <c r="K6" s="47">
        <v>134</v>
      </c>
      <c r="L6" s="47">
        <v>59</v>
      </c>
      <c r="M6" s="47">
        <v>521</v>
      </c>
      <c r="N6" s="47">
        <v>49</v>
      </c>
      <c r="O6" s="47">
        <v>752</v>
      </c>
      <c r="P6" s="64">
        <v>1229.667</v>
      </c>
      <c r="Q6" s="47">
        <v>68</v>
      </c>
      <c r="R6" s="47">
        <v>85</v>
      </c>
      <c r="S6" s="47">
        <v>94</v>
      </c>
      <c r="T6" s="47">
        <v>1272</v>
      </c>
      <c r="U6" s="47">
        <v>606</v>
      </c>
      <c r="V6" s="47">
        <v>430</v>
      </c>
      <c r="W6" s="47">
        <v>63</v>
      </c>
      <c r="X6" s="47">
        <v>956</v>
      </c>
      <c r="Y6" s="1">
        <v>48</v>
      </c>
      <c r="Z6" s="57">
        <v>4.4353483328815395</v>
      </c>
      <c r="AA6" s="57">
        <v>1.3841149362970995</v>
      </c>
      <c r="AC6" s="29">
        <v>3480.5</v>
      </c>
      <c r="AD6" s="58"/>
      <c r="AE6" s="58">
        <v>3340.5</v>
      </c>
      <c r="AF6" s="58"/>
      <c r="AG6" s="58">
        <v>6821</v>
      </c>
      <c r="AI6" s="59"/>
    </row>
    <row r="7" spans="1:35" s="47" customFormat="1" ht="12.75">
      <c r="A7" s="27">
        <v>3</v>
      </c>
      <c r="B7" s="47" t="s">
        <v>73</v>
      </c>
      <c r="C7" s="47">
        <v>669</v>
      </c>
      <c r="D7" s="47">
        <v>750</v>
      </c>
      <c r="E7" s="47">
        <v>269</v>
      </c>
      <c r="F7" s="47">
        <v>22</v>
      </c>
      <c r="G7" s="47">
        <v>158</v>
      </c>
      <c r="H7" s="47">
        <v>616</v>
      </c>
      <c r="I7" s="47">
        <v>11</v>
      </c>
      <c r="J7" s="47">
        <v>44</v>
      </c>
      <c r="K7" s="47">
        <v>106</v>
      </c>
      <c r="L7" s="47">
        <v>51</v>
      </c>
      <c r="M7" s="47">
        <v>420</v>
      </c>
      <c r="N7" s="1">
        <v>64</v>
      </c>
      <c r="O7" s="47">
        <v>794</v>
      </c>
      <c r="P7" s="64">
        <v>1202.333</v>
      </c>
      <c r="Q7" s="47">
        <v>83</v>
      </c>
      <c r="R7" s="47">
        <v>60</v>
      </c>
      <c r="S7" s="47">
        <v>84</v>
      </c>
      <c r="T7" s="47">
        <v>1142</v>
      </c>
      <c r="U7" s="47">
        <v>492</v>
      </c>
      <c r="V7" s="47">
        <v>387</v>
      </c>
      <c r="W7" s="47">
        <v>41</v>
      </c>
      <c r="X7" s="47">
        <v>980</v>
      </c>
      <c r="Y7" s="47">
        <v>42</v>
      </c>
      <c r="Z7" s="57">
        <v>3.682838924313834</v>
      </c>
      <c r="AA7" s="57">
        <v>1.271693928472415</v>
      </c>
      <c r="AC7" s="58">
        <v>3074.5</v>
      </c>
      <c r="AD7" s="58"/>
      <c r="AE7" s="58">
        <v>3734</v>
      </c>
      <c r="AF7" s="58"/>
      <c r="AG7" s="58">
        <v>6808.5</v>
      </c>
      <c r="AI7" s="59"/>
    </row>
    <row r="8" spans="1:35" s="47" customFormat="1" ht="12.75">
      <c r="A8" s="27">
        <v>4</v>
      </c>
      <c r="B8" s="47" t="s">
        <v>10</v>
      </c>
      <c r="C8" s="47">
        <v>746</v>
      </c>
      <c r="D8" s="47">
        <v>766</v>
      </c>
      <c r="E8" s="47">
        <v>271</v>
      </c>
      <c r="F8" s="47">
        <v>43</v>
      </c>
      <c r="G8" s="47">
        <v>165</v>
      </c>
      <c r="H8" s="47">
        <v>703</v>
      </c>
      <c r="I8" s="47">
        <v>17</v>
      </c>
      <c r="J8" s="1">
        <v>47</v>
      </c>
      <c r="K8" s="47">
        <v>133</v>
      </c>
      <c r="L8" s="47">
        <v>46</v>
      </c>
      <c r="M8" s="47">
        <v>443</v>
      </c>
      <c r="N8" s="47">
        <v>52</v>
      </c>
      <c r="O8" s="47">
        <v>854</v>
      </c>
      <c r="P8" s="64">
        <v>1167.333</v>
      </c>
      <c r="Q8" s="47">
        <v>84</v>
      </c>
      <c r="R8" s="47">
        <v>58</v>
      </c>
      <c r="S8" s="47">
        <v>36</v>
      </c>
      <c r="T8" s="47">
        <v>1097</v>
      </c>
      <c r="U8" s="47">
        <v>492</v>
      </c>
      <c r="V8" s="47">
        <v>376</v>
      </c>
      <c r="W8" s="47">
        <v>58</v>
      </c>
      <c r="X8" s="47">
        <v>922</v>
      </c>
      <c r="Y8" s="47">
        <v>39</v>
      </c>
      <c r="Z8" s="57">
        <v>3.7932609937178756</v>
      </c>
      <c r="AA8" s="57">
        <v>1.2618503712164477</v>
      </c>
      <c r="AC8" s="58">
        <v>3339</v>
      </c>
      <c r="AD8" s="58"/>
      <c r="AE8" s="58">
        <v>3384.5</v>
      </c>
      <c r="AF8" s="58"/>
      <c r="AG8" s="58">
        <v>6723.5</v>
      </c>
      <c r="AI8" s="59"/>
    </row>
    <row r="9" spans="1:35" s="47" customFormat="1" ht="12.75">
      <c r="A9" s="27">
        <v>5</v>
      </c>
      <c r="B9" s="47" t="s">
        <v>63</v>
      </c>
      <c r="C9" s="47">
        <v>720</v>
      </c>
      <c r="D9" s="47">
        <v>740</v>
      </c>
      <c r="E9" s="47">
        <v>259</v>
      </c>
      <c r="F9" s="47">
        <v>32</v>
      </c>
      <c r="G9" s="1">
        <v>227</v>
      </c>
      <c r="H9" s="47">
        <v>719</v>
      </c>
      <c r="I9" s="47">
        <v>22</v>
      </c>
      <c r="J9" s="47">
        <v>37</v>
      </c>
      <c r="K9" s="47">
        <v>85</v>
      </c>
      <c r="L9" s="47">
        <v>29</v>
      </c>
      <c r="M9" s="47">
        <v>533</v>
      </c>
      <c r="N9" s="47">
        <v>36</v>
      </c>
      <c r="O9" s="47">
        <v>770</v>
      </c>
      <c r="P9" s="64">
        <v>1201.667</v>
      </c>
      <c r="Q9" s="47">
        <v>63</v>
      </c>
      <c r="R9" s="47">
        <v>62</v>
      </c>
      <c r="S9" s="47">
        <v>67</v>
      </c>
      <c r="T9" s="47">
        <v>1262</v>
      </c>
      <c r="U9" s="47">
        <v>593</v>
      </c>
      <c r="V9" s="47">
        <v>311</v>
      </c>
      <c r="W9" s="47">
        <v>42</v>
      </c>
      <c r="X9" s="1">
        <v>822</v>
      </c>
      <c r="Y9" s="47">
        <v>35</v>
      </c>
      <c r="Z9" s="57">
        <v>4.441331484049931</v>
      </c>
      <c r="AA9" s="57">
        <v>1.3090152565880722</v>
      </c>
      <c r="AC9" s="58">
        <v>3498</v>
      </c>
      <c r="AD9" s="58"/>
      <c r="AE9" s="58">
        <v>3149</v>
      </c>
      <c r="AF9" s="58"/>
      <c r="AG9" s="58">
        <v>6647</v>
      </c>
      <c r="AI9" s="59"/>
    </row>
    <row r="10" spans="1:35" s="47" customFormat="1" ht="12.75">
      <c r="A10" s="27">
        <v>6</v>
      </c>
      <c r="B10" s="47" t="s">
        <v>69</v>
      </c>
      <c r="C10" s="47">
        <v>643</v>
      </c>
      <c r="D10" s="47">
        <v>760</v>
      </c>
      <c r="E10" s="47">
        <v>224</v>
      </c>
      <c r="F10" s="47">
        <v>22</v>
      </c>
      <c r="G10" s="1">
        <v>177</v>
      </c>
      <c r="H10" s="47">
        <v>642</v>
      </c>
      <c r="I10" s="47">
        <v>13</v>
      </c>
      <c r="J10" s="47">
        <v>38</v>
      </c>
      <c r="K10" s="47">
        <v>73</v>
      </c>
      <c r="L10" s="47">
        <v>32</v>
      </c>
      <c r="M10" s="47">
        <v>477</v>
      </c>
      <c r="N10" s="47">
        <v>44</v>
      </c>
      <c r="O10" s="47">
        <v>832</v>
      </c>
      <c r="P10" s="64">
        <v>1206.333</v>
      </c>
      <c r="Q10" s="47">
        <v>95</v>
      </c>
      <c r="R10" s="47">
        <v>57</v>
      </c>
      <c r="S10" s="47">
        <v>33</v>
      </c>
      <c r="T10" s="47">
        <v>1188</v>
      </c>
      <c r="U10" s="47">
        <v>556</v>
      </c>
      <c r="V10" s="47">
        <v>396</v>
      </c>
      <c r="W10" s="47">
        <v>50</v>
      </c>
      <c r="X10" s="47">
        <v>1071</v>
      </c>
      <c r="Y10" s="47">
        <v>37</v>
      </c>
      <c r="Z10" s="57">
        <v>4.148107211936999</v>
      </c>
      <c r="AA10" s="61">
        <v>1.3130699088145896</v>
      </c>
      <c r="AC10" s="58">
        <v>3064.5</v>
      </c>
      <c r="AD10" s="58"/>
      <c r="AE10" s="58">
        <v>3518.5</v>
      </c>
      <c r="AF10" s="58"/>
      <c r="AG10" s="58">
        <v>6583</v>
      </c>
      <c r="AI10" s="59"/>
    </row>
    <row r="11" spans="1:35" s="47" customFormat="1" ht="12.75">
      <c r="A11" s="27">
        <v>7</v>
      </c>
      <c r="B11" s="47" t="s">
        <v>60</v>
      </c>
      <c r="C11" s="47">
        <v>682</v>
      </c>
      <c r="D11" s="47">
        <v>836</v>
      </c>
      <c r="E11" s="47">
        <v>258</v>
      </c>
      <c r="F11" s="47">
        <v>30</v>
      </c>
      <c r="G11" s="47">
        <v>179</v>
      </c>
      <c r="H11" s="47">
        <v>716</v>
      </c>
      <c r="I11" s="47">
        <v>20</v>
      </c>
      <c r="J11" s="47">
        <v>49</v>
      </c>
      <c r="K11" s="47">
        <v>58</v>
      </c>
      <c r="L11" s="47">
        <v>28</v>
      </c>
      <c r="M11" s="47">
        <v>416</v>
      </c>
      <c r="N11" s="47">
        <v>63</v>
      </c>
      <c r="O11" s="47">
        <v>887</v>
      </c>
      <c r="P11" s="64">
        <v>1204.667</v>
      </c>
      <c r="Q11" s="1">
        <v>67</v>
      </c>
      <c r="R11" s="47">
        <v>71</v>
      </c>
      <c r="S11" s="47">
        <v>68</v>
      </c>
      <c r="T11" s="47">
        <v>1180</v>
      </c>
      <c r="U11" s="47">
        <v>532</v>
      </c>
      <c r="V11" s="47">
        <v>487</v>
      </c>
      <c r="W11" s="47">
        <v>45</v>
      </c>
      <c r="X11" s="47">
        <v>1010</v>
      </c>
      <c r="Y11" s="47">
        <v>29</v>
      </c>
      <c r="Z11" s="57">
        <v>3.9745434421693413</v>
      </c>
      <c r="AA11" s="57">
        <v>1.3837852794687326</v>
      </c>
      <c r="AC11" s="58">
        <v>3263</v>
      </c>
      <c r="AD11" s="58"/>
      <c r="AE11" s="58">
        <v>3265</v>
      </c>
      <c r="AF11" s="58"/>
      <c r="AG11" s="58">
        <v>6528</v>
      </c>
      <c r="AI11" s="59"/>
    </row>
    <row r="12" spans="1:35" s="47" customFormat="1" ht="12.75">
      <c r="A12" s="27">
        <v>8</v>
      </c>
      <c r="B12" s="47" t="s">
        <v>65</v>
      </c>
      <c r="C12" s="47">
        <v>698</v>
      </c>
      <c r="D12" s="47">
        <v>762</v>
      </c>
      <c r="E12" s="47">
        <v>249</v>
      </c>
      <c r="F12" s="47">
        <v>22</v>
      </c>
      <c r="G12" s="47">
        <v>192</v>
      </c>
      <c r="H12" s="47">
        <v>659</v>
      </c>
      <c r="I12" s="47">
        <v>18</v>
      </c>
      <c r="J12" s="47">
        <v>36</v>
      </c>
      <c r="K12" s="47">
        <v>82</v>
      </c>
      <c r="L12" s="47">
        <v>38</v>
      </c>
      <c r="M12" s="47">
        <v>509</v>
      </c>
      <c r="N12" s="47">
        <v>54</v>
      </c>
      <c r="O12" s="47">
        <v>858</v>
      </c>
      <c r="P12" s="64">
        <v>1190.667</v>
      </c>
      <c r="Q12" s="47">
        <v>69</v>
      </c>
      <c r="R12" s="47">
        <v>80</v>
      </c>
      <c r="S12" s="47">
        <v>93</v>
      </c>
      <c r="T12" s="47">
        <v>1225</v>
      </c>
      <c r="U12" s="47">
        <v>556</v>
      </c>
      <c r="V12" s="47">
        <v>428</v>
      </c>
      <c r="W12" s="47">
        <v>51</v>
      </c>
      <c r="X12" s="47">
        <v>816</v>
      </c>
      <c r="Y12" s="47">
        <v>42</v>
      </c>
      <c r="Z12" s="57">
        <v>4.202687569988801</v>
      </c>
      <c r="AA12" s="57">
        <v>1.3882978723404253</v>
      </c>
      <c r="AC12" s="58">
        <v>3248.5</v>
      </c>
      <c r="AD12" s="58"/>
      <c r="AE12" s="58">
        <v>3259</v>
      </c>
      <c r="AF12" s="58"/>
      <c r="AG12" s="58">
        <v>6507.5</v>
      </c>
      <c r="AI12" s="59"/>
    </row>
    <row r="13" spans="1:35" s="47" customFormat="1" ht="12.75">
      <c r="A13" s="27">
        <v>9</v>
      </c>
      <c r="B13" s="47" t="s">
        <v>11</v>
      </c>
      <c r="C13" s="47">
        <v>655</v>
      </c>
      <c r="D13" s="47">
        <v>788</v>
      </c>
      <c r="E13" s="47">
        <v>285</v>
      </c>
      <c r="F13" s="47">
        <v>18</v>
      </c>
      <c r="G13" s="47">
        <v>148</v>
      </c>
      <c r="H13" s="47">
        <v>617</v>
      </c>
      <c r="I13" s="47">
        <v>24</v>
      </c>
      <c r="J13" s="47">
        <v>47</v>
      </c>
      <c r="K13" s="47">
        <v>95</v>
      </c>
      <c r="L13" s="47">
        <v>53</v>
      </c>
      <c r="M13" s="47">
        <v>400</v>
      </c>
      <c r="N13" s="47">
        <v>73</v>
      </c>
      <c r="O13" s="47">
        <v>838</v>
      </c>
      <c r="P13" s="64">
        <v>1188.667</v>
      </c>
      <c r="Q13" s="47">
        <v>92</v>
      </c>
      <c r="R13" s="47">
        <v>54</v>
      </c>
      <c r="S13" s="47">
        <v>7</v>
      </c>
      <c r="T13" s="47">
        <v>1099</v>
      </c>
      <c r="U13" s="47">
        <v>504</v>
      </c>
      <c r="V13" s="47">
        <v>428</v>
      </c>
      <c r="W13" s="47">
        <v>49</v>
      </c>
      <c r="X13" s="47">
        <v>1027</v>
      </c>
      <c r="Y13" s="47">
        <v>44</v>
      </c>
      <c r="Z13" s="57">
        <v>3.816040381379697</v>
      </c>
      <c r="AA13" s="57">
        <v>1.2846326416152551</v>
      </c>
      <c r="AC13" s="58">
        <v>3060.5</v>
      </c>
      <c r="AD13" s="58"/>
      <c r="AE13" s="58">
        <v>3440.5</v>
      </c>
      <c r="AF13" s="58"/>
      <c r="AG13" s="58">
        <v>6501</v>
      </c>
      <c r="AI13" s="59"/>
    </row>
    <row r="14" spans="1:35" s="47" customFormat="1" ht="12.75">
      <c r="A14" s="27">
        <v>10</v>
      </c>
      <c r="B14" s="47" t="s">
        <v>14</v>
      </c>
      <c r="C14" s="47">
        <v>591</v>
      </c>
      <c r="D14" s="47">
        <v>763</v>
      </c>
      <c r="E14" s="47">
        <v>231</v>
      </c>
      <c r="F14" s="1">
        <v>15</v>
      </c>
      <c r="G14" s="47">
        <v>143</v>
      </c>
      <c r="H14" s="47">
        <v>549</v>
      </c>
      <c r="I14" s="47">
        <v>15</v>
      </c>
      <c r="J14" s="47">
        <v>28</v>
      </c>
      <c r="K14" s="47">
        <v>65</v>
      </c>
      <c r="L14" s="47">
        <v>41</v>
      </c>
      <c r="M14" s="47">
        <v>385</v>
      </c>
      <c r="N14" s="47">
        <v>78</v>
      </c>
      <c r="O14" s="47">
        <v>782</v>
      </c>
      <c r="P14" s="64">
        <v>1210</v>
      </c>
      <c r="Q14" s="47">
        <v>86</v>
      </c>
      <c r="R14" s="47">
        <v>50</v>
      </c>
      <c r="S14" s="47">
        <v>60</v>
      </c>
      <c r="T14" s="47">
        <v>1159</v>
      </c>
      <c r="U14" s="47">
        <v>509</v>
      </c>
      <c r="V14" s="47">
        <v>349</v>
      </c>
      <c r="W14" s="47">
        <v>33</v>
      </c>
      <c r="X14" s="47">
        <v>908</v>
      </c>
      <c r="Y14" s="47">
        <v>36</v>
      </c>
      <c r="Z14" s="57">
        <v>3.7859504132231407</v>
      </c>
      <c r="AA14" s="57">
        <v>1.2462809917355373</v>
      </c>
      <c r="AC14" s="58">
        <v>2776</v>
      </c>
      <c r="AD14" s="58"/>
      <c r="AE14" s="58">
        <v>3640</v>
      </c>
      <c r="AF14" s="58"/>
      <c r="AG14" s="58">
        <v>6416</v>
      </c>
      <c r="AI14" s="59"/>
    </row>
    <row r="15" spans="1:35" s="47" customFormat="1" ht="12.75">
      <c r="A15" s="27">
        <v>11</v>
      </c>
      <c r="B15" s="47" t="s">
        <v>64</v>
      </c>
      <c r="C15" s="47">
        <v>648</v>
      </c>
      <c r="D15" s="47">
        <v>675</v>
      </c>
      <c r="E15" s="47">
        <v>238</v>
      </c>
      <c r="F15" s="47">
        <v>15</v>
      </c>
      <c r="G15" s="47">
        <v>190</v>
      </c>
      <c r="H15" s="47">
        <v>619</v>
      </c>
      <c r="I15" s="47">
        <v>22</v>
      </c>
      <c r="J15" s="47">
        <v>40</v>
      </c>
      <c r="K15" s="47">
        <v>97</v>
      </c>
      <c r="L15" s="47">
        <v>39</v>
      </c>
      <c r="M15" s="47">
        <v>472</v>
      </c>
      <c r="N15" s="47">
        <v>51</v>
      </c>
      <c r="O15" s="47">
        <v>815</v>
      </c>
      <c r="P15" s="64">
        <v>1159</v>
      </c>
      <c r="Q15" s="47">
        <v>67</v>
      </c>
      <c r="R15" s="47">
        <v>60</v>
      </c>
      <c r="S15" s="47">
        <v>35</v>
      </c>
      <c r="T15" s="47">
        <v>1176</v>
      </c>
      <c r="U15" s="47">
        <v>560</v>
      </c>
      <c r="V15" s="47">
        <v>412</v>
      </c>
      <c r="W15" s="47">
        <v>30</v>
      </c>
      <c r="X15" s="47">
        <v>898</v>
      </c>
      <c r="Y15" s="47">
        <v>58</v>
      </c>
      <c r="Z15" s="57">
        <v>4.348576358930112</v>
      </c>
      <c r="AA15" s="57">
        <v>1.370146678170837</v>
      </c>
      <c r="AC15" s="58">
        <v>3039.5</v>
      </c>
      <c r="AD15" s="58"/>
      <c r="AE15" s="58">
        <v>3112</v>
      </c>
      <c r="AF15" s="58"/>
      <c r="AG15" s="58">
        <v>6151.5</v>
      </c>
      <c r="AI15" s="59"/>
    </row>
    <row r="16" spans="1:35" s="47" customFormat="1" ht="12.75">
      <c r="A16" s="27">
        <v>12</v>
      </c>
      <c r="B16" s="47" t="s">
        <v>6</v>
      </c>
      <c r="C16" s="47">
        <v>636</v>
      </c>
      <c r="D16" s="47">
        <v>763</v>
      </c>
      <c r="E16" s="47">
        <v>248</v>
      </c>
      <c r="F16" s="47">
        <v>25</v>
      </c>
      <c r="G16" s="47">
        <v>165</v>
      </c>
      <c r="H16" s="47">
        <v>687</v>
      </c>
      <c r="I16" s="47">
        <v>21</v>
      </c>
      <c r="J16" s="47">
        <v>53</v>
      </c>
      <c r="K16" s="47">
        <v>75</v>
      </c>
      <c r="L16" s="47">
        <v>16</v>
      </c>
      <c r="M16" s="47">
        <v>384</v>
      </c>
      <c r="N16" s="47">
        <v>61</v>
      </c>
      <c r="O16" s="47">
        <v>677</v>
      </c>
      <c r="P16" s="64">
        <v>1158.667</v>
      </c>
      <c r="Q16" s="47">
        <v>76</v>
      </c>
      <c r="R16" s="47">
        <v>74</v>
      </c>
      <c r="S16" s="47">
        <v>27</v>
      </c>
      <c r="T16" s="47">
        <v>1194</v>
      </c>
      <c r="U16" s="47">
        <v>591</v>
      </c>
      <c r="V16" s="47">
        <v>392</v>
      </c>
      <c r="W16" s="47">
        <v>48</v>
      </c>
      <c r="X16" s="47">
        <v>805</v>
      </c>
      <c r="Y16" s="47">
        <v>46</v>
      </c>
      <c r="Z16" s="57">
        <v>4.590621403912542</v>
      </c>
      <c r="AA16" s="57">
        <v>1.3688147295742232</v>
      </c>
      <c r="AC16" s="58">
        <v>3160</v>
      </c>
      <c r="AD16" s="58"/>
      <c r="AE16" s="58">
        <v>2930</v>
      </c>
      <c r="AF16" s="58"/>
      <c r="AG16" s="58">
        <v>6090</v>
      </c>
      <c r="AI16" s="59"/>
    </row>
    <row r="17" spans="1:35" s="47" customFormat="1" ht="12.75">
      <c r="A17" s="27">
        <v>13</v>
      </c>
      <c r="B17" s="47" t="s">
        <v>13</v>
      </c>
      <c r="C17" s="47">
        <v>611</v>
      </c>
      <c r="D17" s="47">
        <v>739</v>
      </c>
      <c r="E17" s="47">
        <v>224</v>
      </c>
      <c r="F17" s="47">
        <v>20</v>
      </c>
      <c r="G17" s="47">
        <v>157</v>
      </c>
      <c r="H17" s="47">
        <v>567</v>
      </c>
      <c r="I17" s="47">
        <v>15</v>
      </c>
      <c r="J17" s="47">
        <v>23</v>
      </c>
      <c r="K17" s="47">
        <v>100</v>
      </c>
      <c r="L17" s="47">
        <v>37</v>
      </c>
      <c r="M17" s="47">
        <v>473</v>
      </c>
      <c r="N17" s="47">
        <v>53</v>
      </c>
      <c r="O17" s="47">
        <v>663</v>
      </c>
      <c r="P17" s="64">
        <v>1051.667</v>
      </c>
      <c r="Q17" s="47">
        <v>68</v>
      </c>
      <c r="R17" s="47">
        <v>69</v>
      </c>
      <c r="S17" s="47">
        <v>44</v>
      </c>
      <c r="T17" s="47">
        <v>1008</v>
      </c>
      <c r="U17" s="47">
        <v>469</v>
      </c>
      <c r="V17" s="47">
        <v>391</v>
      </c>
      <c r="W17" s="1">
        <v>27</v>
      </c>
      <c r="X17" s="47">
        <v>920</v>
      </c>
      <c r="Y17" s="47">
        <v>65</v>
      </c>
      <c r="Z17" s="57">
        <v>4.013629160063392</v>
      </c>
      <c r="AA17" s="57">
        <v>1.3302694136291602</v>
      </c>
      <c r="AC17" s="58">
        <v>2981</v>
      </c>
      <c r="AD17" s="58"/>
      <c r="AE17" s="58">
        <v>3078.5</v>
      </c>
      <c r="AF17" s="58"/>
      <c r="AG17" s="58">
        <v>6059.5</v>
      </c>
      <c r="AI17" s="59"/>
    </row>
    <row r="18" spans="1:35" s="47" customFormat="1" ht="12.75">
      <c r="A18" s="27">
        <v>14</v>
      </c>
      <c r="B18" s="47" t="s">
        <v>12</v>
      </c>
      <c r="C18" s="47">
        <v>627</v>
      </c>
      <c r="D18" s="47">
        <v>788</v>
      </c>
      <c r="E18" s="47">
        <v>264</v>
      </c>
      <c r="F18" s="47">
        <v>28</v>
      </c>
      <c r="G18" s="47">
        <v>146</v>
      </c>
      <c r="H18" s="47">
        <v>613</v>
      </c>
      <c r="I18" s="47">
        <v>15</v>
      </c>
      <c r="J18" s="47">
        <v>50</v>
      </c>
      <c r="K18" s="47">
        <v>69</v>
      </c>
      <c r="L18" s="47">
        <v>40</v>
      </c>
      <c r="M18" s="47">
        <v>416</v>
      </c>
      <c r="N18" s="47">
        <v>46</v>
      </c>
      <c r="O18" s="47">
        <v>771</v>
      </c>
      <c r="P18" s="64">
        <v>1165.333</v>
      </c>
      <c r="Q18" s="47">
        <v>68</v>
      </c>
      <c r="R18" s="47">
        <v>59</v>
      </c>
      <c r="S18" s="47">
        <v>26</v>
      </c>
      <c r="T18" s="47">
        <v>1141</v>
      </c>
      <c r="U18" s="47">
        <v>553</v>
      </c>
      <c r="V18" s="47">
        <v>398</v>
      </c>
      <c r="W18" s="47">
        <v>50</v>
      </c>
      <c r="X18" s="47">
        <v>956</v>
      </c>
      <c r="Y18" s="47">
        <v>35</v>
      </c>
      <c r="Z18" s="61">
        <v>4.270881006864989</v>
      </c>
      <c r="AA18" s="57">
        <v>1.3206521739130435</v>
      </c>
      <c r="AC18" s="58">
        <v>3015.5</v>
      </c>
      <c r="AD18" s="58"/>
      <c r="AE18" s="58">
        <v>3040</v>
      </c>
      <c r="AF18" s="58"/>
      <c r="AG18" s="58">
        <v>6055.5</v>
      </c>
      <c r="AI18" s="59"/>
    </row>
    <row r="19" spans="1:35" s="47" customFormat="1" ht="12.75">
      <c r="A19" s="27">
        <v>15</v>
      </c>
      <c r="B19" s="47" t="s">
        <v>66</v>
      </c>
      <c r="C19" s="47">
        <v>640</v>
      </c>
      <c r="D19" s="47">
        <v>709</v>
      </c>
      <c r="E19" s="47">
        <v>204</v>
      </c>
      <c r="F19" s="47">
        <v>24</v>
      </c>
      <c r="G19" s="47">
        <v>179</v>
      </c>
      <c r="H19" s="47">
        <v>592</v>
      </c>
      <c r="I19" s="47">
        <v>16</v>
      </c>
      <c r="J19" s="47">
        <v>35</v>
      </c>
      <c r="K19" s="47">
        <v>116</v>
      </c>
      <c r="L19" s="47">
        <v>34</v>
      </c>
      <c r="M19" s="47">
        <v>471</v>
      </c>
      <c r="N19" s="47">
        <v>44</v>
      </c>
      <c r="O19" s="47">
        <v>806</v>
      </c>
      <c r="P19" s="64">
        <v>1007.333</v>
      </c>
      <c r="Q19" s="47">
        <v>63</v>
      </c>
      <c r="R19" s="47">
        <v>64</v>
      </c>
      <c r="S19" s="47">
        <v>69</v>
      </c>
      <c r="T19" s="47">
        <v>976</v>
      </c>
      <c r="U19" s="47">
        <v>461</v>
      </c>
      <c r="V19" s="1">
        <v>306</v>
      </c>
      <c r="W19" s="47">
        <v>46</v>
      </c>
      <c r="X19" s="47">
        <v>715</v>
      </c>
      <c r="Y19" s="47">
        <v>28</v>
      </c>
      <c r="Z19" s="57">
        <v>4.118795499669093</v>
      </c>
      <c r="AA19" s="57">
        <v>1.2726671078755791</v>
      </c>
      <c r="AC19" s="58">
        <v>2987.5</v>
      </c>
      <c r="AD19" s="58"/>
      <c r="AE19" s="58">
        <v>2819</v>
      </c>
      <c r="AF19" s="58"/>
      <c r="AG19" s="58">
        <v>5806.5</v>
      </c>
      <c r="AI19" s="59"/>
    </row>
    <row r="20" spans="1:35" s="47" customFormat="1" ht="12.75">
      <c r="A20" s="27">
        <v>16</v>
      </c>
      <c r="B20" s="47" t="s">
        <v>61</v>
      </c>
      <c r="C20" s="47">
        <v>541</v>
      </c>
      <c r="D20" s="47">
        <v>702</v>
      </c>
      <c r="E20" s="47">
        <v>217</v>
      </c>
      <c r="F20" s="47">
        <v>23</v>
      </c>
      <c r="G20" s="47">
        <v>121</v>
      </c>
      <c r="H20" s="47">
        <v>521</v>
      </c>
      <c r="I20" s="47">
        <v>15</v>
      </c>
      <c r="J20" s="47">
        <v>35</v>
      </c>
      <c r="K20" s="47">
        <v>110</v>
      </c>
      <c r="L20" s="47">
        <v>50</v>
      </c>
      <c r="M20" s="47">
        <v>416</v>
      </c>
      <c r="N20" s="47">
        <v>46</v>
      </c>
      <c r="O20" s="47">
        <v>715</v>
      </c>
      <c r="P20" s="64">
        <v>1116.333</v>
      </c>
      <c r="Q20" s="47">
        <v>66</v>
      </c>
      <c r="R20" s="47">
        <v>59</v>
      </c>
      <c r="S20" s="47">
        <v>58</v>
      </c>
      <c r="T20" s="47">
        <v>1059</v>
      </c>
      <c r="U20" s="47">
        <v>501</v>
      </c>
      <c r="V20" s="47">
        <v>453</v>
      </c>
      <c r="W20" s="47">
        <v>59</v>
      </c>
      <c r="X20" s="47">
        <v>943</v>
      </c>
      <c r="Y20" s="47">
        <v>40</v>
      </c>
      <c r="Z20" s="57">
        <v>4.039116154075844</v>
      </c>
      <c r="AA20" s="57">
        <v>1.3544341594505822</v>
      </c>
      <c r="AC20" s="58">
        <v>2652.5</v>
      </c>
      <c r="AD20" s="58"/>
      <c r="AE20" s="58">
        <v>3138.5</v>
      </c>
      <c r="AF20" s="58"/>
      <c r="AG20" s="58">
        <v>5791</v>
      </c>
      <c r="AI20" s="59"/>
    </row>
    <row r="21" spans="1:35" s="47" customFormat="1" ht="12.75">
      <c r="A21" s="27">
        <v>17</v>
      </c>
      <c r="B21" s="47" t="s">
        <v>59</v>
      </c>
      <c r="C21" s="47">
        <v>686</v>
      </c>
      <c r="D21" s="47">
        <v>619</v>
      </c>
      <c r="E21" s="47">
        <v>233</v>
      </c>
      <c r="F21" s="47">
        <v>21</v>
      </c>
      <c r="G21" s="47">
        <v>230</v>
      </c>
      <c r="H21" s="47">
        <v>674</v>
      </c>
      <c r="I21" s="47">
        <v>7</v>
      </c>
      <c r="J21" s="47">
        <v>37</v>
      </c>
      <c r="K21" s="47">
        <v>77</v>
      </c>
      <c r="L21" s="47">
        <v>22</v>
      </c>
      <c r="M21" s="47">
        <v>432</v>
      </c>
      <c r="N21" s="47">
        <v>54</v>
      </c>
      <c r="O21" s="47">
        <v>717</v>
      </c>
      <c r="P21" s="64">
        <v>978.667</v>
      </c>
      <c r="Q21" s="47">
        <v>52</v>
      </c>
      <c r="R21" s="47">
        <v>59</v>
      </c>
      <c r="S21" s="47">
        <v>94</v>
      </c>
      <c r="T21" s="47">
        <v>1028</v>
      </c>
      <c r="U21" s="47">
        <v>534</v>
      </c>
      <c r="V21" s="47">
        <v>366</v>
      </c>
      <c r="W21" s="47">
        <v>35</v>
      </c>
      <c r="X21" s="47">
        <v>742</v>
      </c>
      <c r="Y21" s="47">
        <v>24</v>
      </c>
      <c r="Z21" s="57">
        <v>4.910762942779291</v>
      </c>
      <c r="AA21" s="57">
        <v>1.4243869209809263</v>
      </c>
      <c r="AC21" s="58">
        <v>3172</v>
      </c>
      <c r="AD21" s="58"/>
      <c r="AE21" s="58">
        <v>2606.5</v>
      </c>
      <c r="AF21" s="58"/>
      <c r="AG21" s="58">
        <v>5778.5</v>
      </c>
      <c r="AI21" s="59"/>
    </row>
    <row r="22" spans="1:35" s="47" customFormat="1" ht="12.75">
      <c r="A22" s="27">
        <v>18</v>
      </c>
      <c r="B22" s="47" t="s">
        <v>68</v>
      </c>
      <c r="C22" s="47">
        <v>651</v>
      </c>
      <c r="D22" s="47">
        <v>689</v>
      </c>
      <c r="E22" s="47">
        <v>226</v>
      </c>
      <c r="F22" s="47">
        <v>23</v>
      </c>
      <c r="G22" s="47">
        <v>217</v>
      </c>
      <c r="H22" s="47">
        <v>759</v>
      </c>
      <c r="I22" s="47">
        <v>11</v>
      </c>
      <c r="J22" s="47">
        <v>39</v>
      </c>
      <c r="K22" s="47">
        <v>60</v>
      </c>
      <c r="L22" s="47">
        <v>25</v>
      </c>
      <c r="M22" s="47">
        <v>431</v>
      </c>
      <c r="N22" s="47">
        <v>40</v>
      </c>
      <c r="O22" s="47">
        <v>803</v>
      </c>
      <c r="P22" s="64">
        <v>933.333</v>
      </c>
      <c r="Q22" s="47">
        <v>49</v>
      </c>
      <c r="R22" s="47">
        <v>61</v>
      </c>
      <c r="S22" s="47">
        <v>47</v>
      </c>
      <c r="T22" s="47">
        <v>871</v>
      </c>
      <c r="U22" s="47">
        <v>427</v>
      </c>
      <c r="V22" s="47">
        <v>364</v>
      </c>
      <c r="W22" s="47">
        <v>29</v>
      </c>
      <c r="X22" s="47">
        <v>760</v>
      </c>
      <c r="Y22" s="47">
        <v>35</v>
      </c>
      <c r="Z22" s="57">
        <v>4.1175</v>
      </c>
      <c r="AA22" s="57">
        <v>1.3232142857142857</v>
      </c>
      <c r="AC22" s="58">
        <v>3181</v>
      </c>
      <c r="AD22" s="58"/>
      <c r="AE22" s="58">
        <v>2502.5</v>
      </c>
      <c r="AF22" s="58"/>
      <c r="AG22" s="58">
        <v>5683.5</v>
      </c>
      <c r="AI22" s="59"/>
    </row>
    <row r="23" spans="1:35" s="47" customFormat="1" ht="12.75">
      <c r="A23" s="27">
        <v>19</v>
      </c>
      <c r="B23" s="47" t="s">
        <v>67</v>
      </c>
      <c r="C23" s="47">
        <v>670</v>
      </c>
      <c r="D23" s="47">
        <v>741</v>
      </c>
      <c r="E23" s="47">
        <v>248</v>
      </c>
      <c r="F23" s="47">
        <v>26</v>
      </c>
      <c r="G23" s="47">
        <v>143</v>
      </c>
      <c r="H23" s="47">
        <v>541</v>
      </c>
      <c r="I23" s="47">
        <v>21</v>
      </c>
      <c r="J23" s="47">
        <v>34</v>
      </c>
      <c r="K23" s="47">
        <v>133</v>
      </c>
      <c r="L23" s="47">
        <v>49</v>
      </c>
      <c r="M23" s="47">
        <v>457</v>
      </c>
      <c r="N23" s="47">
        <v>53</v>
      </c>
      <c r="O23" s="47">
        <v>740</v>
      </c>
      <c r="P23" s="64">
        <v>892</v>
      </c>
      <c r="Q23" s="47">
        <v>57</v>
      </c>
      <c r="R23" s="47">
        <v>47</v>
      </c>
      <c r="S23" s="47">
        <v>59</v>
      </c>
      <c r="T23" s="47">
        <v>884</v>
      </c>
      <c r="U23" s="47">
        <v>424</v>
      </c>
      <c r="V23" s="47">
        <v>311</v>
      </c>
      <c r="W23" s="47">
        <v>30</v>
      </c>
      <c r="X23" s="47">
        <v>664</v>
      </c>
      <c r="Y23" s="47">
        <v>34</v>
      </c>
      <c r="Z23" s="57">
        <v>4.278026905829596</v>
      </c>
      <c r="AA23" s="57">
        <v>1.3396860986547083</v>
      </c>
      <c r="AC23" s="58">
        <v>3012.5</v>
      </c>
      <c r="AD23" s="58"/>
      <c r="AE23" s="58">
        <v>2559.5</v>
      </c>
      <c r="AF23" s="58"/>
      <c r="AG23" s="58">
        <v>5572</v>
      </c>
      <c r="AI23" s="59"/>
    </row>
    <row r="24" spans="1:35" s="47" customFormat="1" ht="12.75">
      <c r="A24" s="27">
        <v>20</v>
      </c>
      <c r="B24" s="47" t="s">
        <v>74</v>
      </c>
      <c r="C24" s="47">
        <v>455</v>
      </c>
      <c r="D24" s="47">
        <v>517</v>
      </c>
      <c r="E24" s="47">
        <v>180</v>
      </c>
      <c r="F24" s="47">
        <v>14</v>
      </c>
      <c r="G24" s="47">
        <v>133</v>
      </c>
      <c r="H24" s="47">
        <v>490</v>
      </c>
      <c r="I24" s="47">
        <v>16</v>
      </c>
      <c r="J24" s="47">
        <v>28</v>
      </c>
      <c r="K24" s="47">
        <v>34</v>
      </c>
      <c r="L24" s="47">
        <v>28</v>
      </c>
      <c r="M24" s="1">
        <v>392</v>
      </c>
      <c r="N24" s="47">
        <v>20</v>
      </c>
      <c r="O24" s="47">
        <v>678</v>
      </c>
      <c r="P24" s="64">
        <v>1111.667</v>
      </c>
      <c r="Q24" s="47">
        <v>72</v>
      </c>
      <c r="R24" s="47">
        <v>67</v>
      </c>
      <c r="S24" s="47">
        <v>44</v>
      </c>
      <c r="T24" s="47">
        <v>1146</v>
      </c>
      <c r="U24" s="47">
        <v>509</v>
      </c>
      <c r="V24" s="47">
        <v>300</v>
      </c>
      <c r="W24" s="47">
        <v>40</v>
      </c>
      <c r="X24" s="47">
        <v>1004</v>
      </c>
      <c r="Y24" s="47">
        <v>42</v>
      </c>
      <c r="Z24" s="57">
        <v>4.1208395802098945</v>
      </c>
      <c r="AA24" s="57">
        <v>1.3007496251874064</v>
      </c>
      <c r="AC24" s="58">
        <v>2215.5</v>
      </c>
      <c r="AD24" s="58"/>
      <c r="AE24" s="58">
        <v>3145.5</v>
      </c>
      <c r="AF24" s="58"/>
      <c r="AG24" s="58">
        <v>5361</v>
      </c>
      <c r="AI24" s="59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0" sqref="A10"/>
    </sheetView>
  </sheetViews>
  <sheetFormatPr defaultColWidth="9.140625" defaultRowHeight="12.75"/>
  <cols>
    <col min="1" max="1" width="10.7109375" style="0" customWidth="1"/>
    <col min="2" max="4" width="7.7109375" style="0" customWidth="1"/>
    <col min="5" max="5" width="6.7109375" style="0" customWidth="1"/>
    <col min="6" max="6" width="8.7109375" style="0" customWidth="1"/>
    <col min="7" max="7" width="3.7109375" style="0" customWidth="1"/>
    <col min="8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3.7109375" style="0" customWidth="1"/>
    <col min="14" max="14" width="8.7109375" style="0" customWidth="1"/>
  </cols>
  <sheetData>
    <row r="1" spans="2:14" ht="12.75">
      <c r="B1" s="6" t="s">
        <v>103</v>
      </c>
      <c r="C1" s="2" t="s">
        <v>21</v>
      </c>
      <c r="D1" s="6" t="s">
        <v>110</v>
      </c>
      <c r="E1" s="6" t="s">
        <v>104</v>
      </c>
      <c r="F1" s="6" t="s">
        <v>105</v>
      </c>
      <c r="G1" s="6"/>
      <c r="H1" s="2" t="s">
        <v>108</v>
      </c>
      <c r="I1" s="2" t="s">
        <v>109</v>
      </c>
      <c r="J1" s="6" t="s">
        <v>83</v>
      </c>
      <c r="K1" s="6" t="s">
        <v>104</v>
      </c>
      <c r="L1" s="6" t="s">
        <v>105</v>
      </c>
      <c r="M1" s="6"/>
      <c r="N1" s="6" t="s">
        <v>84</v>
      </c>
    </row>
    <row r="3" spans="1:14" ht="12.75">
      <c r="A3" s="2">
        <v>2001</v>
      </c>
      <c r="B3" s="86">
        <f>+SUM('2001'!AC5:AC24)</f>
        <v>61663</v>
      </c>
      <c r="C3" s="87" t="s">
        <v>41</v>
      </c>
      <c r="D3" s="87" t="s">
        <v>41</v>
      </c>
      <c r="E3" s="83">
        <f aca="true" t="shared" si="0" ref="E3:E9">+B3/N3</f>
        <v>0.4944689688907065</v>
      </c>
      <c r="F3" s="84" t="s">
        <v>41</v>
      </c>
      <c r="G3" s="83"/>
      <c r="H3" s="86">
        <f>+SUM('2001'!P5:P24)</f>
        <v>22613.666999999998</v>
      </c>
      <c r="I3" s="21">
        <f aca="true" t="shared" si="1" ref="I3:I9">+J3/H3</f>
        <v>2.7878052683804007</v>
      </c>
      <c r="J3" s="86">
        <f>+SUM('2001'!AE5:AE24)</f>
        <v>63042.5</v>
      </c>
      <c r="K3" s="83">
        <f aca="true" t="shared" si="2" ref="K3:K9">+J3/N3</f>
        <v>0.5055310311092935</v>
      </c>
      <c r="L3" s="84" t="s">
        <v>41</v>
      </c>
      <c r="M3" s="83"/>
      <c r="N3" s="86">
        <f>+SUM('2001'!AG5:AG24)</f>
        <v>124705.5</v>
      </c>
    </row>
    <row r="4" spans="1:14" ht="12.75">
      <c r="A4" s="2">
        <v>2002</v>
      </c>
      <c r="B4" s="86">
        <f>+SUM('2002'!AG5:AG24)</f>
        <v>60547</v>
      </c>
      <c r="C4" s="86">
        <f>+SUM('2002'!C5:C24)</f>
        <v>85683</v>
      </c>
      <c r="D4" s="21">
        <f aca="true" t="shared" si="3" ref="D4:D9">+B4/C4</f>
        <v>0.7066395901170593</v>
      </c>
      <c r="E4" s="83">
        <f t="shared" si="0"/>
        <v>0.4794719607850901</v>
      </c>
      <c r="F4" s="85">
        <f aca="true" t="shared" si="4" ref="F4:F9">+B4-B3</f>
        <v>-1116</v>
      </c>
      <c r="G4" s="83"/>
      <c r="H4" s="86">
        <f>+SUM('2002'!T5:T24)</f>
        <v>23143.334000000003</v>
      </c>
      <c r="I4" s="21">
        <f t="shared" si="1"/>
        <v>2.8401914780299156</v>
      </c>
      <c r="J4" s="86">
        <f>+SUM('2002'!AI5:AI24)</f>
        <v>65731.5</v>
      </c>
      <c r="K4" s="83">
        <f t="shared" si="2"/>
        <v>0.5205280392149099</v>
      </c>
      <c r="L4" s="85">
        <f aca="true" t="shared" si="5" ref="L4:L9">+J4-J3</f>
        <v>2689</v>
      </c>
      <c r="M4" s="83"/>
      <c r="N4" s="86">
        <f>+SUM('2002'!AK5:AK24)</f>
        <v>126278.5</v>
      </c>
    </row>
    <row r="5" spans="1:14" ht="12.75">
      <c r="A5" s="2">
        <v>2003</v>
      </c>
      <c r="B5" s="86">
        <f>+SUM('2003'!AF5:AF24)</f>
        <v>62500</v>
      </c>
      <c r="C5" s="86">
        <f>+SUM('2003'!C5:C24)</f>
        <v>86633</v>
      </c>
      <c r="D5" s="21">
        <f t="shared" si="3"/>
        <v>0.721434095552503</v>
      </c>
      <c r="E5" s="83">
        <f t="shared" si="0"/>
        <v>0.4937510862523898</v>
      </c>
      <c r="F5" s="85">
        <f t="shared" si="4"/>
        <v>1953</v>
      </c>
      <c r="G5" s="83"/>
      <c r="H5" s="86">
        <f>+SUM('2003'!T5:T24)</f>
        <v>22957.5</v>
      </c>
      <c r="I5" s="21">
        <f t="shared" si="1"/>
        <v>2.791331808777088</v>
      </c>
      <c r="J5" s="86">
        <f>+SUM('2003'!AG5:AG24)</f>
        <v>64082</v>
      </c>
      <c r="K5" s="83">
        <f t="shared" si="2"/>
        <v>0.5062489137476103</v>
      </c>
      <c r="L5" s="85">
        <f t="shared" si="5"/>
        <v>-1649.5</v>
      </c>
      <c r="M5" s="83"/>
      <c r="N5" s="86">
        <f>+SUM('2003'!AH5:AH24)</f>
        <v>126582</v>
      </c>
    </row>
    <row r="6" spans="1:14" ht="12.75">
      <c r="A6" s="2">
        <v>2004</v>
      </c>
      <c r="B6" s="86">
        <f>+SUM('2004'!AF5:AF24)</f>
        <v>63815.5</v>
      </c>
      <c r="C6" s="86">
        <f>+SUM('2004'!C5:C24)</f>
        <v>87765</v>
      </c>
      <c r="D6" s="21">
        <f t="shared" si="3"/>
        <v>0.7271178715889022</v>
      </c>
      <c r="E6" s="83">
        <f t="shared" si="0"/>
        <v>0.4972358686462964</v>
      </c>
      <c r="F6" s="85">
        <f t="shared" si="4"/>
        <v>1315.5</v>
      </c>
      <c r="G6" s="83"/>
      <c r="H6" s="86">
        <f>+SUM('2004'!T5:T24)</f>
        <v>23160.200000000004</v>
      </c>
      <c r="I6" s="21">
        <f t="shared" si="1"/>
        <v>2.7860294816106936</v>
      </c>
      <c r="J6" s="86">
        <f>+SUM('2004'!AG5:AG24)</f>
        <v>64525</v>
      </c>
      <c r="K6" s="83">
        <f t="shared" si="2"/>
        <v>0.5027641313537036</v>
      </c>
      <c r="L6" s="85">
        <f t="shared" si="5"/>
        <v>443</v>
      </c>
      <c r="M6" s="83"/>
      <c r="N6" s="86">
        <f>+SUM('2004'!AH5:AH24)</f>
        <v>128340.5</v>
      </c>
    </row>
    <row r="7" spans="1:14" ht="12.75">
      <c r="A7" s="2">
        <v>2005</v>
      </c>
      <c r="B7" s="86">
        <f>+SUM('2005'!AF5:AF24)</f>
        <v>59634.5</v>
      </c>
      <c r="C7" s="86">
        <f>SUM('2005'!C5:C24)</f>
        <v>85623</v>
      </c>
      <c r="D7" s="21">
        <f t="shared" si="3"/>
        <v>0.6964775819581187</v>
      </c>
      <c r="E7" s="83">
        <f t="shared" si="0"/>
        <v>0.48345764085934334</v>
      </c>
      <c r="F7" s="85">
        <f t="shared" si="4"/>
        <v>-4181</v>
      </c>
      <c r="G7" s="83"/>
      <c r="H7" s="86">
        <f>+SUM('2005'!T5:T24)</f>
        <v>22552.4</v>
      </c>
      <c r="I7" s="21">
        <f t="shared" si="1"/>
        <v>2.8252203756584664</v>
      </c>
      <c r="J7" s="86">
        <f>+SUM('2005'!AG5:AG24)</f>
        <v>63715.5</v>
      </c>
      <c r="K7" s="83">
        <f t="shared" si="2"/>
        <v>0.5165423591406567</v>
      </c>
      <c r="L7" s="85">
        <f t="shared" si="5"/>
        <v>-809.5</v>
      </c>
      <c r="M7" s="83"/>
      <c r="N7" s="86">
        <f>+SUM('2005'!AH5:AH24)</f>
        <v>123350</v>
      </c>
    </row>
    <row r="8" spans="1:14" ht="12.75">
      <c r="A8" s="2">
        <v>2006</v>
      </c>
      <c r="B8" s="86">
        <f>SUM('2006'!AF5:AF24)</f>
        <v>62228.5</v>
      </c>
      <c r="C8" s="86">
        <f>SUM('2006'!C5:C24)</f>
        <v>86057</v>
      </c>
      <c r="D8" s="21">
        <f t="shared" si="3"/>
        <v>0.7231079400862219</v>
      </c>
      <c r="E8" s="83">
        <f t="shared" si="0"/>
        <v>0.5060564783377722</v>
      </c>
      <c r="F8" s="85">
        <f t="shared" si="4"/>
        <v>2594</v>
      </c>
      <c r="G8" s="83"/>
      <c r="H8" s="86">
        <f>SUM('2006'!T5:T24)</f>
        <v>21746.2</v>
      </c>
      <c r="I8" s="21">
        <f t="shared" si="1"/>
        <v>2.7930856885340885</v>
      </c>
      <c r="J8" s="86">
        <f>SUM('2006'!AG5:AG24)</f>
        <v>60739</v>
      </c>
      <c r="K8" s="83">
        <f t="shared" si="2"/>
        <v>0.4939435216622278</v>
      </c>
      <c r="L8" s="85">
        <f t="shared" si="5"/>
        <v>-2976.5</v>
      </c>
      <c r="M8" s="83"/>
      <c r="N8" s="86">
        <f>SUM('2006'!AH5:AH24)</f>
        <v>122967.5</v>
      </c>
    </row>
    <row r="9" spans="1:14" ht="12.75">
      <c r="A9" s="2">
        <v>2007</v>
      </c>
      <c r="B9" s="86">
        <f>SUM('2007'!AF5:AF24)</f>
        <v>60280.5</v>
      </c>
      <c r="C9" s="86">
        <f>SUM('2007'!C5:C24)</f>
        <v>84945</v>
      </c>
      <c r="D9" s="21">
        <f t="shared" si="3"/>
        <v>0.7096415327564894</v>
      </c>
      <c r="E9" s="83">
        <f t="shared" si="0"/>
        <v>0.5006436556317791</v>
      </c>
      <c r="F9" s="85">
        <f t="shared" si="4"/>
        <v>-1948</v>
      </c>
      <c r="G9" s="83"/>
      <c r="H9" s="86">
        <f>SUM('2007'!T5:T24)</f>
        <v>21630.600000000002</v>
      </c>
      <c r="I9" s="21">
        <f t="shared" si="1"/>
        <v>2.779650125285475</v>
      </c>
      <c r="J9" s="86">
        <f>SUM('2007'!AG5:AG24)</f>
        <v>60125.5</v>
      </c>
      <c r="K9" s="83">
        <f t="shared" si="2"/>
        <v>0.49935634436822085</v>
      </c>
      <c r="L9" s="85">
        <f t="shared" si="5"/>
        <v>-613.5</v>
      </c>
      <c r="M9" s="83"/>
      <c r="N9" s="86">
        <f>SUM('2007'!AH5:AH24)</f>
        <v>120406</v>
      </c>
    </row>
    <row r="11" spans="1:14" ht="12.75">
      <c r="A11" s="1" t="s">
        <v>106</v>
      </c>
      <c r="B11" s="86">
        <f>+AVERAGE(B3:B7)</f>
        <v>61632</v>
      </c>
      <c r="C11" s="86"/>
      <c r="D11" s="86"/>
      <c r="H11" s="86">
        <f>+AVERAGE(H3:H7)</f>
        <v>22885.4202</v>
      </c>
      <c r="I11" s="86"/>
      <c r="J11" s="86">
        <f>+AVERAGE(J3:J7)</f>
        <v>64219.3</v>
      </c>
      <c r="N11" s="86">
        <f>+AVERAGE(N3:N7)</f>
        <v>125851.3</v>
      </c>
    </row>
    <row r="12" spans="1:14" ht="12.75">
      <c r="A12" s="1" t="s">
        <v>107</v>
      </c>
      <c r="B12" s="86">
        <f>+B11/20</f>
        <v>3081.6</v>
      </c>
      <c r="C12" s="86"/>
      <c r="D12" s="86"/>
      <c r="E12" s="86"/>
      <c r="F12" s="86"/>
      <c r="G12" s="86"/>
      <c r="H12" s="86">
        <f>+H11/20</f>
        <v>1144.27101</v>
      </c>
      <c r="I12" s="86"/>
      <c r="J12" s="86">
        <f>+J11/20</f>
        <v>3210.965</v>
      </c>
      <c r="K12" s="86"/>
      <c r="L12" s="86"/>
      <c r="M12" s="86"/>
      <c r="N12" s="86">
        <f>+N11/20</f>
        <v>6292.5650000000005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3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3" customWidth="1"/>
    <col min="2" max="2" width="15.7109375" style="111" customWidth="1"/>
    <col min="3" max="3" width="6.7109375" style="3" customWidth="1"/>
    <col min="4" max="4" width="7.7109375" style="77" customWidth="1"/>
    <col min="5" max="5" width="8.7109375" style="77" customWidth="1"/>
    <col min="6" max="7" width="4.7109375" style="77" customWidth="1"/>
    <col min="8" max="8" width="6.7109375" style="0" customWidth="1"/>
    <col min="9" max="9" width="7.7109375" style="0" customWidth="1"/>
    <col min="10" max="16" width="6.7109375" style="0" customWidth="1"/>
    <col min="17" max="18" width="5.7109375" style="0" customWidth="1"/>
    <col min="19" max="19" width="6.7109375" style="0" customWidth="1"/>
    <col min="20" max="20" width="5.7109375" style="0" customWidth="1"/>
    <col min="21" max="23" width="6.7109375" style="4" customWidth="1"/>
    <col min="24" max="24" width="6.7109375" style="0" customWidth="1"/>
    <col min="25" max="25" width="9.7109375" style="0" customWidth="1"/>
    <col min="26" max="28" width="5.7109375" style="0" customWidth="1"/>
    <col min="29" max="29" width="7.7109375" style="0" customWidth="1"/>
    <col min="30" max="31" width="6.7109375" style="0" customWidth="1"/>
    <col min="32" max="32" width="5.7109375" style="0" customWidth="1"/>
    <col min="33" max="36" width="6.7109375" style="0" customWidth="1"/>
    <col min="37" max="37" width="11.8515625" style="0" bestFit="1" customWidth="1"/>
    <col min="38" max="38" width="10.28125" style="0" bestFit="1" customWidth="1"/>
    <col min="39" max="39" width="9.7109375" style="0" customWidth="1"/>
  </cols>
  <sheetData>
    <row r="1" spans="1:39" ht="15">
      <c r="A1" s="48" t="s">
        <v>95</v>
      </c>
      <c r="B1" s="42"/>
      <c r="C1" s="42"/>
      <c r="D1" s="113"/>
      <c r="E1" s="113"/>
      <c r="F1" s="106"/>
      <c r="G1" s="106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  <c r="V1" s="44"/>
      <c r="W1" s="44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ht="9" customHeight="1"/>
    <row r="3" spans="1:39" s="75" customFormat="1" ht="12.75">
      <c r="A3" s="2" t="s">
        <v>7</v>
      </c>
      <c r="B3" s="110" t="s">
        <v>1</v>
      </c>
      <c r="C3" s="2" t="s">
        <v>0</v>
      </c>
      <c r="D3" s="79" t="s">
        <v>87</v>
      </c>
      <c r="E3" s="79" t="s">
        <v>8</v>
      </c>
      <c r="F3" s="78" t="s">
        <v>33</v>
      </c>
      <c r="G3" s="78" t="s">
        <v>34</v>
      </c>
      <c r="H3" s="2" t="s">
        <v>21</v>
      </c>
      <c r="I3" s="54" t="s">
        <v>16</v>
      </c>
      <c r="J3" s="2" t="s">
        <v>17</v>
      </c>
      <c r="K3" s="2" t="s">
        <v>18</v>
      </c>
      <c r="L3" s="2" t="s">
        <v>31</v>
      </c>
      <c r="M3" s="2" t="s">
        <v>19</v>
      </c>
      <c r="N3" s="2" t="s">
        <v>20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32</v>
      </c>
      <c r="U3" s="2" t="s">
        <v>27</v>
      </c>
      <c r="V3" s="54" t="s">
        <v>28</v>
      </c>
      <c r="W3" s="74" t="s">
        <v>29</v>
      </c>
      <c r="X3" s="74" t="s">
        <v>30</v>
      </c>
      <c r="Y3" s="56" t="s">
        <v>42</v>
      </c>
      <c r="Z3" s="56" t="s">
        <v>33</v>
      </c>
      <c r="AA3" s="56" t="s">
        <v>34</v>
      </c>
      <c r="AB3" s="56" t="s">
        <v>35</v>
      </c>
      <c r="AC3" s="56" t="s">
        <v>36</v>
      </c>
      <c r="AD3" s="56" t="s">
        <v>37</v>
      </c>
      <c r="AE3" s="56" t="s">
        <v>26</v>
      </c>
      <c r="AF3" s="2" t="s">
        <v>32</v>
      </c>
      <c r="AG3" s="2" t="s">
        <v>27</v>
      </c>
      <c r="AH3" s="2" t="s">
        <v>38</v>
      </c>
      <c r="AI3" s="2" t="s">
        <v>39</v>
      </c>
      <c r="AJ3" s="2" t="s">
        <v>40</v>
      </c>
      <c r="AK3" s="2" t="s">
        <v>77</v>
      </c>
      <c r="AL3" s="2" t="s">
        <v>76</v>
      </c>
      <c r="AM3" s="2" t="s">
        <v>78</v>
      </c>
    </row>
    <row r="4" spans="1:31" ht="6" customHeight="1">
      <c r="A4" s="2"/>
      <c r="B4" s="110"/>
      <c r="C4" s="2"/>
      <c r="D4" s="79"/>
      <c r="E4" s="79"/>
      <c r="F4" s="79"/>
      <c r="G4" s="79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7"/>
      <c r="V4" s="7"/>
      <c r="W4" s="7"/>
      <c r="X4" s="8"/>
      <c r="Y4" s="8"/>
      <c r="Z4" s="8"/>
      <c r="AA4" s="8"/>
      <c r="AB4" s="8"/>
      <c r="AC4" s="8"/>
      <c r="AD4" s="8"/>
      <c r="AE4" s="8"/>
    </row>
    <row r="5" spans="1:39" ht="12.75">
      <c r="A5" s="3">
        <v>2001</v>
      </c>
      <c r="B5" s="111" t="s">
        <v>68</v>
      </c>
      <c r="C5" s="3">
        <v>18</v>
      </c>
      <c r="D5" s="77">
        <v>30</v>
      </c>
      <c r="E5" s="77">
        <v>0</v>
      </c>
      <c r="F5" s="107" t="s">
        <v>119</v>
      </c>
      <c r="G5" s="107" t="s">
        <v>119</v>
      </c>
      <c r="H5" s="10" t="s">
        <v>41</v>
      </c>
      <c r="I5" s="23">
        <v>651</v>
      </c>
      <c r="J5" s="23">
        <v>689</v>
      </c>
      <c r="K5" s="23">
        <v>226</v>
      </c>
      <c r="L5" s="23">
        <v>23</v>
      </c>
      <c r="M5" s="23">
        <v>217</v>
      </c>
      <c r="N5" s="32">
        <v>759</v>
      </c>
      <c r="O5" s="23">
        <v>11</v>
      </c>
      <c r="P5" s="23">
        <v>39</v>
      </c>
      <c r="Q5" s="23">
        <v>60</v>
      </c>
      <c r="R5" s="23">
        <v>25</v>
      </c>
      <c r="S5" s="23">
        <v>431</v>
      </c>
      <c r="T5" s="23">
        <v>40</v>
      </c>
      <c r="U5" s="23">
        <v>803</v>
      </c>
      <c r="V5" s="70" t="s">
        <v>41</v>
      </c>
      <c r="W5" s="70" t="s">
        <v>41</v>
      </c>
      <c r="X5" s="70" t="s">
        <v>41</v>
      </c>
      <c r="Y5" s="11">
        <v>933.333</v>
      </c>
      <c r="Z5" s="23">
        <v>49</v>
      </c>
      <c r="AA5" s="23">
        <v>61</v>
      </c>
      <c r="AB5" s="23">
        <v>47</v>
      </c>
      <c r="AC5" s="23">
        <v>871</v>
      </c>
      <c r="AD5" s="23">
        <v>427</v>
      </c>
      <c r="AE5" s="23">
        <v>364</v>
      </c>
      <c r="AF5" s="23">
        <v>29</v>
      </c>
      <c r="AG5" s="23">
        <v>760</v>
      </c>
      <c r="AH5" s="23">
        <v>35</v>
      </c>
      <c r="AI5" s="24">
        <v>4.12</v>
      </c>
      <c r="AJ5" s="24">
        <v>1.32</v>
      </c>
      <c r="AK5" s="28">
        <v>3181</v>
      </c>
      <c r="AL5" s="28">
        <v>2502.5</v>
      </c>
      <c r="AM5" s="28">
        <v>5638.5</v>
      </c>
    </row>
    <row r="6" spans="1:39" ht="12.75">
      <c r="A6" s="90">
        <v>2002</v>
      </c>
      <c r="B6" s="111" t="s">
        <v>68</v>
      </c>
      <c r="C6" s="90">
        <v>20</v>
      </c>
      <c r="D6" s="114">
        <v>44.3</v>
      </c>
      <c r="E6" s="114">
        <v>0</v>
      </c>
      <c r="F6" s="108" t="s">
        <v>119</v>
      </c>
      <c r="G6" s="108" t="s">
        <v>119</v>
      </c>
      <c r="H6" s="91">
        <v>3789</v>
      </c>
      <c r="I6" s="92">
        <v>561</v>
      </c>
      <c r="J6" s="92">
        <v>665</v>
      </c>
      <c r="K6" s="92">
        <v>182</v>
      </c>
      <c r="L6" s="92">
        <v>17</v>
      </c>
      <c r="M6" s="92">
        <v>170</v>
      </c>
      <c r="N6" s="92">
        <v>556</v>
      </c>
      <c r="O6" s="92">
        <v>15</v>
      </c>
      <c r="P6" s="92">
        <v>39</v>
      </c>
      <c r="Q6" s="92">
        <v>33</v>
      </c>
      <c r="R6" s="93">
        <v>14</v>
      </c>
      <c r="S6" s="92">
        <v>386</v>
      </c>
      <c r="T6" s="92">
        <v>43</v>
      </c>
      <c r="U6" s="92">
        <v>786</v>
      </c>
      <c r="V6" s="94">
        <v>0.273</v>
      </c>
      <c r="W6" s="94">
        <v>0.344</v>
      </c>
      <c r="X6" s="94">
        <v>0.465</v>
      </c>
      <c r="Y6" s="95">
        <v>993</v>
      </c>
      <c r="Z6" s="92">
        <v>61</v>
      </c>
      <c r="AA6" s="92">
        <v>59</v>
      </c>
      <c r="AB6" s="92">
        <v>6</v>
      </c>
      <c r="AC6" s="92">
        <v>1041</v>
      </c>
      <c r="AD6" s="92">
        <v>513</v>
      </c>
      <c r="AE6" s="92">
        <v>361</v>
      </c>
      <c r="AF6" s="92">
        <v>44</v>
      </c>
      <c r="AG6" s="92">
        <v>671</v>
      </c>
      <c r="AH6" s="92">
        <v>36</v>
      </c>
      <c r="AI6" s="96">
        <v>4.649546827794563</v>
      </c>
      <c r="AJ6" s="96">
        <v>1.4118831822759315</v>
      </c>
      <c r="AK6" s="97">
        <v>2623</v>
      </c>
      <c r="AL6" s="97">
        <v>2347</v>
      </c>
      <c r="AM6" s="97">
        <v>4970</v>
      </c>
    </row>
    <row r="7" spans="1:39" ht="12.75">
      <c r="A7" s="3">
        <v>2003</v>
      </c>
      <c r="B7" s="111" t="s">
        <v>95</v>
      </c>
      <c r="C7" s="3">
        <v>5</v>
      </c>
      <c r="D7" s="77">
        <v>130.6</v>
      </c>
      <c r="E7" s="77">
        <v>86</v>
      </c>
      <c r="F7" s="107">
        <v>1</v>
      </c>
      <c r="G7" s="107">
        <v>2</v>
      </c>
      <c r="H7" s="69">
        <v>4801</v>
      </c>
      <c r="I7" s="23">
        <v>756</v>
      </c>
      <c r="J7" s="23">
        <v>894</v>
      </c>
      <c r="K7" s="23">
        <v>273</v>
      </c>
      <c r="L7" s="23">
        <v>26</v>
      </c>
      <c r="M7" s="23">
        <v>193</v>
      </c>
      <c r="N7" s="23">
        <v>726</v>
      </c>
      <c r="O7" s="23">
        <v>10</v>
      </c>
      <c r="P7" s="23">
        <v>50</v>
      </c>
      <c r="Q7" s="23">
        <v>36</v>
      </c>
      <c r="R7" s="23">
        <v>26</v>
      </c>
      <c r="S7" s="23">
        <v>435</v>
      </c>
      <c r="T7" s="23">
        <v>57</v>
      </c>
      <c r="U7" s="23">
        <v>705</v>
      </c>
      <c r="V7" s="46">
        <v>0.289</v>
      </c>
      <c r="W7" s="46">
        <v>0.351</v>
      </c>
      <c r="X7" s="46">
        <v>0.477</v>
      </c>
      <c r="Y7" s="11">
        <v>1211</v>
      </c>
      <c r="Z7" s="23">
        <v>67</v>
      </c>
      <c r="AA7" s="23">
        <v>80</v>
      </c>
      <c r="AB7" s="23">
        <v>50</v>
      </c>
      <c r="AC7" s="10">
        <v>1193</v>
      </c>
      <c r="AD7" s="23">
        <v>567</v>
      </c>
      <c r="AE7" s="23">
        <v>437</v>
      </c>
      <c r="AF7" s="23">
        <v>56</v>
      </c>
      <c r="AG7" s="23">
        <v>910</v>
      </c>
      <c r="AH7" s="23">
        <v>70</v>
      </c>
      <c r="AI7" s="24">
        <v>4.213872832369942</v>
      </c>
      <c r="AJ7" s="24">
        <v>1.3459950454170106</v>
      </c>
      <c r="AK7" s="28">
        <v>3529.5</v>
      </c>
      <c r="AL7" s="28">
        <v>3264.5</v>
      </c>
      <c r="AM7" s="28">
        <v>6794</v>
      </c>
    </row>
    <row r="8" spans="1:39" ht="12.75">
      <c r="A8" s="3">
        <v>2004</v>
      </c>
      <c r="B8" s="111" t="s">
        <v>95</v>
      </c>
      <c r="C8" s="3">
        <v>1</v>
      </c>
      <c r="D8" s="77">
        <v>162.9</v>
      </c>
      <c r="E8" s="77">
        <v>715</v>
      </c>
      <c r="F8" s="107">
        <v>8</v>
      </c>
      <c r="G8" s="107">
        <v>1</v>
      </c>
      <c r="H8" s="69">
        <v>4752</v>
      </c>
      <c r="I8" s="23">
        <v>720</v>
      </c>
      <c r="J8" s="23">
        <v>857</v>
      </c>
      <c r="K8" s="23">
        <v>285</v>
      </c>
      <c r="L8" s="23">
        <v>13</v>
      </c>
      <c r="M8" s="23">
        <v>188</v>
      </c>
      <c r="N8" s="23">
        <v>693</v>
      </c>
      <c r="O8" s="23">
        <v>13</v>
      </c>
      <c r="P8" s="23">
        <v>55</v>
      </c>
      <c r="Q8" s="23">
        <v>66</v>
      </c>
      <c r="R8" s="23">
        <v>25</v>
      </c>
      <c r="S8" s="23">
        <v>467</v>
      </c>
      <c r="T8" s="23">
        <v>55</v>
      </c>
      <c r="U8" s="23">
        <v>764</v>
      </c>
      <c r="V8" s="46">
        <v>0.283</v>
      </c>
      <c r="W8" s="46">
        <v>0.35</v>
      </c>
      <c r="X8" s="46">
        <v>0.467</v>
      </c>
      <c r="Y8" s="11">
        <v>1210.2</v>
      </c>
      <c r="Z8" s="23">
        <v>79</v>
      </c>
      <c r="AA8" s="23">
        <v>71</v>
      </c>
      <c r="AB8" s="23">
        <v>127</v>
      </c>
      <c r="AC8" s="10">
        <v>1120</v>
      </c>
      <c r="AD8" s="23">
        <v>508</v>
      </c>
      <c r="AE8" s="23">
        <v>422</v>
      </c>
      <c r="AF8" s="23">
        <v>45</v>
      </c>
      <c r="AG8" s="23">
        <v>1117</v>
      </c>
      <c r="AH8" s="23">
        <v>59</v>
      </c>
      <c r="AI8" s="24">
        <v>3.776431926014973</v>
      </c>
      <c r="AJ8" s="24">
        <v>1.2736784842333964</v>
      </c>
      <c r="AK8" s="28">
        <v>3442.5</v>
      </c>
      <c r="AL8" s="28">
        <v>4000</v>
      </c>
      <c r="AM8" s="28">
        <v>7442.5</v>
      </c>
    </row>
    <row r="9" spans="1:39" ht="12.75">
      <c r="A9" s="3">
        <v>2005</v>
      </c>
      <c r="B9" s="111" t="s">
        <v>95</v>
      </c>
      <c r="C9" s="3">
        <v>3</v>
      </c>
      <c r="D9" s="77">
        <v>216.6</v>
      </c>
      <c r="E9" s="77">
        <v>308</v>
      </c>
      <c r="F9" s="107">
        <v>3</v>
      </c>
      <c r="G9" s="107">
        <v>2</v>
      </c>
      <c r="H9" s="69">
        <v>4905</v>
      </c>
      <c r="I9" s="23">
        <v>676</v>
      </c>
      <c r="J9" s="23">
        <v>888</v>
      </c>
      <c r="K9" s="23">
        <v>297</v>
      </c>
      <c r="L9" s="23">
        <v>26</v>
      </c>
      <c r="M9" s="23">
        <v>170</v>
      </c>
      <c r="N9" s="23">
        <v>730</v>
      </c>
      <c r="O9" s="23">
        <v>19</v>
      </c>
      <c r="P9" s="23">
        <v>45</v>
      </c>
      <c r="Q9" s="23">
        <v>45</v>
      </c>
      <c r="R9" s="23">
        <v>20</v>
      </c>
      <c r="S9" s="23">
        <v>433</v>
      </c>
      <c r="T9" s="23">
        <v>42</v>
      </c>
      <c r="U9" s="23">
        <v>734</v>
      </c>
      <c r="V9" s="46">
        <v>0.282</v>
      </c>
      <c r="W9" s="46">
        <v>0.342</v>
      </c>
      <c r="X9" s="46">
        <v>0.457</v>
      </c>
      <c r="Y9" s="11">
        <v>1174</v>
      </c>
      <c r="Z9" s="23">
        <v>77</v>
      </c>
      <c r="AA9" s="23">
        <v>62</v>
      </c>
      <c r="AB9" s="23">
        <v>102</v>
      </c>
      <c r="AC9" s="10">
        <v>1161</v>
      </c>
      <c r="AD9" s="23">
        <v>520</v>
      </c>
      <c r="AE9" s="23">
        <v>435</v>
      </c>
      <c r="AF9" s="23">
        <v>33</v>
      </c>
      <c r="AG9" s="23">
        <v>1006</v>
      </c>
      <c r="AH9" s="23">
        <v>43</v>
      </c>
      <c r="AI9" s="24">
        <v>3.9863713798977853</v>
      </c>
      <c r="AJ9" s="24">
        <v>1.3594548551959114</v>
      </c>
      <c r="AK9" s="28">
        <v>3413.5</v>
      </c>
      <c r="AL9" s="28">
        <v>3615.5</v>
      </c>
      <c r="AM9" s="28">
        <v>7029</v>
      </c>
    </row>
    <row r="10" spans="1:39" ht="12.75">
      <c r="A10" s="3">
        <v>2006</v>
      </c>
      <c r="B10" s="111" t="s">
        <v>95</v>
      </c>
      <c r="C10" s="3">
        <v>3</v>
      </c>
      <c r="D10" s="77">
        <v>230.5</v>
      </c>
      <c r="E10" s="77">
        <v>271</v>
      </c>
      <c r="F10" s="107">
        <v>2</v>
      </c>
      <c r="G10" s="107">
        <v>2</v>
      </c>
      <c r="H10" s="69">
        <v>4876</v>
      </c>
      <c r="I10" s="23">
        <v>691</v>
      </c>
      <c r="J10" s="23">
        <v>920</v>
      </c>
      <c r="K10" s="23">
        <v>265</v>
      </c>
      <c r="L10" s="23">
        <v>18</v>
      </c>
      <c r="M10" s="23">
        <v>181</v>
      </c>
      <c r="N10" s="23">
        <v>710</v>
      </c>
      <c r="O10" s="23">
        <v>20</v>
      </c>
      <c r="P10" s="23">
        <v>51</v>
      </c>
      <c r="Q10" s="23">
        <v>74</v>
      </c>
      <c r="R10" s="23">
        <v>20</v>
      </c>
      <c r="S10" s="23">
        <v>414</v>
      </c>
      <c r="T10" s="23">
        <v>54</v>
      </c>
      <c r="U10" s="23">
        <v>833</v>
      </c>
      <c r="V10" s="46">
        <v>0.284</v>
      </c>
      <c r="W10" s="46">
        <v>0.343</v>
      </c>
      <c r="X10" s="46">
        <v>0.457</v>
      </c>
      <c r="Y10" s="11">
        <v>1205.1</v>
      </c>
      <c r="Z10" s="23">
        <v>72</v>
      </c>
      <c r="AA10" s="23">
        <v>62</v>
      </c>
      <c r="AB10" s="23">
        <v>128</v>
      </c>
      <c r="AC10" s="10">
        <v>1211</v>
      </c>
      <c r="AD10" s="23">
        <v>527</v>
      </c>
      <c r="AE10" s="23">
        <v>396</v>
      </c>
      <c r="AF10" s="23">
        <v>50</v>
      </c>
      <c r="AG10" s="23">
        <v>964</v>
      </c>
      <c r="AH10" s="23">
        <v>21</v>
      </c>
      <c r="AI10" s="24">
        <v>3.9350111707691147</v>
      </c>
      <c r="AJ10" s="24">
        <v>1.3332411873130863</v>
      </c>
      <c r="AK10" s="28">
        <v>3383.5</v>
      </c>
      <c r="AL10" s="28">
        <v>3634</v>
      </c>
      <c r="AM10" s="28">
        <v>7017.5</v>
      </c>
    </row>
    <row r="11" spans="1:39" ht="12.75">
      <c r="A11" s="3">
        <v>2007</v>
      </c>
      <c r="B11" s="111" t="s">
        <v>95</v>
      </c>
      <c r="C11" s="3">
        <v>2</v>
      </c>
      <c r="D11" s="77">
        <v>262.75</v>
      </c>
      <c r="E11" s="77">
        <v>403</v>
      </c>
      <c r="F11" s="107">
        <v>3</v>
      </c>
      <c r="G11" s="107">
        <v>2</v>
      </c>
      <c r="H11" s="69">
        <v>4848</v>
      </c>
      <c r="I11" s="23">
        <v>736</v>
      </c>
      <c r="J11" s="23">
        <v>872</v>
      </c>
      <c r="K11" s="23">
        <v>262</v>
      </c>
      <c r="L11" s="23">
        <v>43</v>
      </c>
      <c r="M11" s="23">
        <v>172</v>
      </c>
      <c r="N11" s="23">
        <v>717</v>
      </c>
      <c r="O11" s="23">
        <v>10</v>
      </c>
      <c r="P11" s="23">
        <v>45</v>
      </c>
      <c r="Q11" s="23">
        <v>77</v>
      </c>
      <c r="R11" s="23">
        <v>22</v>
      </c>
      <c r="S11" s="23">
        <v>451</v>
      </c>
      <c r="T11" s="23">
        <v>66</v>
      </c>
      <c r="U11" s="23">
        <v>805</v>
      </c>
      <c r="V11" s="46">
        <v>0.278</v>
      </c>
      <c r="W11" s="46">
        <v>0.345</v>
      </c>
      <c r="X11" s="46">
        <v>0.456</v>
      </c>
      <c r="Y11" s="11">
        <v>1174.2</v>
      </c>
      <c r="Z11" s="23">
        <v>69</v>
      </c>
      <c r="AA11" s="23">
        <v>61</v>
      </c>
      <c r="AB11" s="23">
        <v>110</v>
      </c>
      <c r="AC11" s="10">
        <v>1174</v>
      </c>
      <c r="AD11" s="23">
        <v>549</v>
      </c>
      <c r="AE11" s="23">
        <v>426</v>
      </c>
      <c r="AF11" s="23">
        <v>35</v>
      </c>
      <c r="AG11" s="23">
        <v>955</v>
      </c>
      <c r="AH11" s="23">
        <v>38</v>
      </c>
      <c r="AI11" s="24">
        <v>4.206299898200902</v>
      </c>
      <c r="AJ11" s="24">
        <v>1.3620886130583774</v>
      </c>
      <c r="AK11" s="28">
        <v>3458.5</v>
      </c>
      <c r="AL11" s="28">
        <v>3485.5</v>
      </c>
      <c r="AM11" s="28">
        <v>6944</v>
      </c>
    </row>
    <row r="12" spans="3:39" ht="6" customHeight="1">
      <c r="C12" s="12"/>
      <c r="D12" s="115"/>
      <c r="E12" s="115"/>
      <c r="F12" s="109"/>
      <c r="G12" s="10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3"/>
      <c r="W12" s="13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ht="6" customHeight="1"/>
    <row r="14" spans="1:39" ht="12.75">
      <c r="A14" s="2" t="s">
        <v>9</v>
      </c>
      <c r="C14" s="14">
        <f>+AVERAGE(C5:C13)</f>
        <v>7.428571428571429</v>
      </c>
      <c r="D14" s="15">
        <f aca="true" t="shared" si="0" ref="D14:U14">SUM(D5:D13)</f>
        <v>1077.65</v>
      </c>
      <c r="E14" s="15">
        <f t="shared" si="0"/>
        <v>1783</v>
      </c>
      <c r="F14" s="16">
        <f t="shared" si="0"/>
        <v>17</v>
      </c>
      <c r="G14" s="16">
        <f t="shared" si="0"/>
        <v>9</v>
      </c>
      <c r="H14" s="69">
        <f t="shared" si="0"/>
        <v>27971</v>
      </c>
      <c r="I14" s="23">
        <f t="shared" si="0"/>
        <v>4791</v>
      </c>
      <c r="J14" s="23">
        <f t="shared" si="0"/>
        <v>5785</v>
      </c>
      <c r="K14" s="23">
        <f t="shared" si="0"/>
        <v>1790</v>
      </c>
      <c r="L14" s="23">
        <f t="shared" si="0"/>
        <v>166</v>
      </c>
      <c r="M14" s="23">
        <f t="shared" si="0"/>
        <v>1291</v>
      </c>
      <c r="N14" s="23">
        <f t="shared" si="0"/>
        <v>4891</v>
      </c>
      <c r="O14" s="23">
        <f t="shared" si="0"/>
        <v>98</v>
      </c>
      <c r="P14" s="23">
        <f t="shared" si="0"/>
        <v>324</v>
      </c>
      <c r="Q14" s="23">
        <f t="shared" si="0"/>
        <v>391</v>
      </c>
      <c r="R14" s="23">
        <f t="shared" si="0"/>
        <v>152</v>
      </c>
      <c r="S14" s="23">
        <f t="shared" si="0"/>
        <v>3017</v>
      </c>
      <c r="T14" s="23">
        <f t="shared" si="0"/>
        <v>357</v>
      </c>
      <c r="U14" s="23">
        <f t="shared" si="0"/>
        <v>5430</v>
      </c>
      <c r="V14" s="46">
        <f>+ROUND(SUM(J6:M12)/SUM(H6:H12),3)</f>
        <v>0.282</v>
      </c>
      <c r="W14" s="46">
        <f>+ROUND((SUM(J6:M12)+SUM(S6:T12))/(SUM(H6:H12)+SUM(P6:P12)+SUM(S6:T12)),3)</f>
        <v>0.346</v>
      </c>
      <c r="X14" s="46">
        <f>+ROUND((SUM(J6:J12)+2*SUM(K6:K12)+3*SUM(L6:L12)+4*SUM(M6:M12))/SUM(H6:H12),3)</f>
        <v>0.463</v>
      </c>
      <c r="Y14" s="11">
        <f>SUM(Y5:Y12)</f>
        <v>7900.833</v>
      </c>
      <c r="Z14" s="23">
        <f aca="true" t="shared" si="1" ref="Z14:AH14">SUM(Z5:Z13)</f>
        <v>474</v>
      </c>
      <c r="AA14" s="23">
        <f t="shared" si="1"/>
        <v>456</v>
      </c>
      <c r="AB14" s="23">
        <f t="shared" si="1"/>
        <v>570</v>
      </c>
      <c r="AC14" s="10">
        <f t="shared" si="1"/>
        <v>7771</v>
      </c>
      <c r="AD14" s="23">
        <f t="shared" si="1"/>
        <v>3611</v>
      </c>
      <c r="AE14" s="23">
        <f t="shared" si="1"/>
        <v>2841</v>
      </c>
      <c r="AF14" s="23">
        <f t="shared" si="1"/>
        <v>292</v>
      </c>
      <c r="AG14" s="23">
        <f t="shared" si="1"/>
        <v>6383</v>
      </c>
      <c r="AH14" s="23">
        <f t="shared" si="1"/>
        <v>302</v>
      </c>
      <c r="AI14" s="33">
        <f>AD14/Y14*9</f>
        <v>4.113363742785096</v>
      </c>
      <c r="AJ14" s="33">
        <f>(AE14+AC14)/Y14</f>
        <v>1.3431495134753513</v>
      </c>
      <c r="AK14" s="28">
        <f>SUM(AK5:AK13)</f>
        <v>23031.5</v>
      </c>
      <c r="AL14" s="28">
        <f>SUM(AL5:AL13)</f>
        <v>22849</v>
      </c>
      <c r="AM14" s="28">
        <f>SUM(AM5:AM13)</f>
        <v>45835.5</v>
      </c>
    </row>
    <row r="16" spans="1:39" ht="15">
      <c r="A16" s="48" t="s">
        <v>6</v>
      </c>
      <c r="B16" s="42"/>
      <c r="C16" s="42"/>
      <c r="D16" s="113"/>
      <c r="E16" s="113"/>
      <c r="F16" s="106"/>
      <c r="G16" s="106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4"/>
      <c r="W16" s="44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s="75" customFormat="1" ht="12.75">
      <c r="A17" s="2" t="s">
        <v>7</v>
      </c>
      <c r="B17" s="110" t="s">
        <v>1</v>
      </c>
      <c r="C17" s="2" t="s">
        <v>0</v>
      </c>
      <c r="D17" s="79" t="s">
        <v>87</v>
      </c>
      <c r="E17" s="79" t="s">
        <v>8</v>
      </c>
      <c r="F17" s="78" t="s">
        <v>33</v>
      </c>
      <c r="G17" s="78" t="s">
        <v>34</v>
      </c>
      <c r="H17" s="2" t="s">
        <v>21</v>
      </c>
      <c r="I17" s="54" t="s">
        <v>16</v>
      </c>
      <c r="J17" s="2" t="s">
        <v>17</v>
      </c>
      <c r="K17" s="2" t="s">
        <v>18</v>
      </c>
      <c r="L17" s="2" t="s">
        <v>31</v>
      </c>
      <c r="M17" s="2" t="s">
        <v>19</v>
      </c>
      <c r="N17" s="2" t="s">
        <v>20</v>
      </c>
      <c r="O17" s="2" t="s">
        <v>22</v>
      </c>
      <c r="P17" s="2" t="s">
        <v>23</v>
      </c>
      <c r="Q17" s="2" t="s">
        <v>24</v>
      </c>
      <c r="R17" s="2" t="s">
        <v>25</v>
      </c>
      <c r="S17" s="2" t="s">
        <v>26</v>
      </c>
      <c r="T17" s="2" t="s">
        <v>32</v>
      </c>
      <c r="U17" s="2" t="s">
        <v>27</v>
      </c>
      <c r="V17" s="54" t="s">
        <v>28</v>
      </c>
      <c r="W17" s="74" t="s">
        <v>29</v>
      </c>
      <c r="X17" s="74" t="s">
        <v>30</v>
      </c>
      <c r="Y17" s="56" t="s">
        <v>42</v>
      </c>
      <c r="Z17" s="56" t="s">
        <v>33</v>
      </c>
      <c r="AA17" s="56" t="s">
        <v>34</v>
      </c>
      <c r="AB17" s="56" t="s">
        <v>35</v>
      </c>
      <c r="AC17" s="56" t="s">
        <v>36</v>
      </c>
      <c r="AD17" s="56" t="s">
        <v>37</v>
      </c>
      <c r="AE17" s="56" t="s">
        <v>26</v>
      </c>
      <c r="AF17" s="2" t="s">
        <v>32</v>
      </c>
      <c r="AG17" s="2" t="s">
        <v>27</v>
      </c>
      <c r="AH17" s="2" t="s">
        <v>38</v>
      </c>
      <c r="AI17" s="2" t="s">
        <v>39</v>
      </c>
      <c r="AJ17" s="2" t="s">
        <v>40</v>
      </c>
      <c r="AK17" s="2" t="s">
        <v>77</v>
      </c>
      <c r="AL17" s="2" t="s">
        <v>76</v>
      </c>
      <c r="AM17" s="2" t="s">
        <v>78</v>
      </c>
    </row>
    <row r="18" spans="1:39" ht="12.75">
      <c r="A18" s="3">
        <v>2001</v>
      </c>
      <c r="B18" s="111" t="s">
        <v>6</v>
      </c>
      <c r="C18" s="3">
        <v>12</v>
      </c>
      <c r="D18" s="77">
        <v>30</v>
      </c>
      <c r="E18" s="77">
        <v>0</v>
      </c>
      <c r="F18" s="107" t="s">
        <v>119</v>
      </c>
      <c r="G18" s="107" t="s">
        <v>119</v>
      </c>
      <c r="H18" s="10" t="s">
        <v>41</v>
      </c>
      <c r="I18" s="23">
        <v>636</v>
      </c>
      <c r="J18" s="23">
        <v>763</v>
      </c>
      <c r="K18" s="23">
        <v>248</v>
      </c>
      <c r="L18" s="23">
        <v>25</v>
      </c>
      <c r="M18" s="23">
        <v>165</v>
      </c>
      <c r="N18" s="23">
        <v>687</v>
      </c>
      <c r="O18" s="23">
        <v>21</v>
      </c>
      <c r="P18" s="23">
        <v>53</v>
      </c>
      <c r="Q18" s="23">
        <v>75</v>
      </c>
      <c r="R18" s="32">
        <v>16</v>
      </c>
      <c r="S18" s="23">
        <v>384</v>
      </c>
      <c r="T18" s="23">
        <v>61</v>
      </c>
      <c r="U18" s="23">
        <v>677</v>
      </c>
      <c r="V18" s="70" t="s">
        <v>41</v>
      </c>
      <c r="W18" s="70" t="s">
        <v>41</v>
      </c>
      <c r="X18" s="70" t="s">
        <v>41</v>
      </c>
      <c r="Y18" s="11">
        <v>1158.666</v>
      </c>
      <c r="Z18" s="23">
        <v>76</v>
      </c>
      <c r="AA18" s="23">
        <v>74</v>
      </c>
      <c r="AB18" s="23">
        <v>27</v>
      </c>
      <c r="AC18" s="10">
        <v>1194</v>
      </c>
      <c r="AD18" s="23">
        <v>591</v>
      </c>
      <c r="AE18" s="23">
        <v>392</v>
      </c>
      <c r="AF18" s="23">
        <v>48</v>
      </c>
      <c r="AG18" s="23">
        <v>805</v>
      </c>
      <c r="AH18" s="23">
        <v>46</v>
      </c>
      <c r="AI18" s="24">
        <v>4.59</v>
      </c>
      <c r="AJ18" s="24">
        <v>1.37</v>
      </c>
      <c r="AK18" s="28">
        <v>3160</v>
      </c>
      <c r="AL18" s="28">
        <v>2930</v>
      </c>
      <c r="AM18" s="28">
        <v>6090</v>
      </c>
    </row>
    <row r="19" spans="1:39" ht="12.75">
      <c r="A19" s="3">
        <v>2002</v>
      </c>
      <c r="B19" s="111" t="s">
        <v>6</v>
      </c>
      <c r="C19" s="3">
        <v>4</v>
      </c>
      <c r="D19" s="77">
        <v>74</v>
      </c>
      <c r="E19" s="77">
        <v>119</v>
      </c>
      <c r="F19" s="108" t="s">
        <v>119</v>
      </c>
      <c r="G19" s="108" t="s">
        <v>119</v>
      </c>
      <c r="H19" s="69">
        <v>4444</v>
      </c>
      <c r="I19" s="23">
        <v>678</v>
      </c>
      <c r="J19" s="23">
        <v>802</v>
      </c>
      <c r="K19" s="23">
        <v>249</v>
      </c>
      <c r="L19" s="23">
        <v>20</v>
      </c>
      <c r="M19" s="23">
        <v>154</v>
      </c>
      <c r="N19" s="23">
        <v>620</v>
      </c>
      <c r="O19" s="32">
        <v>35</v>
      </c>
      <c r="P19" s="23">
        <v>43</v>
      </c>
      <c r="Q19" s="23">
        <v>69</v>
      </c>
      <c r="R19" s="23">
        <v>35</v>
      </c>
      <c r="S19" s="23">
        <v>425</v>
      </c>
      <c r="T19" s="23">
        <v>50</v>
      </c>
      <c r="U19" s="23">
        <v>745</v>
      </c>
      <c r="V19" s="46">
        <v>0.276</v>
      </c>
      <c r="W19" s="46">
        <v>0.343</v>
      </c>
      <c r="X19" s="46">
        <v>0.445</v>
      </c>
      <c r="Y19" s="11">
        <v>1213.666</v>
      </c>
      <c r="Z19" s="23">
        <v>83</v>
      </c>
      <c r="AA19" s="23">
        <v>62</v>
      </c>
      <c r="AB19" s="23">
        <v>98</v>
      </c>
      <c r="AC19" s="10">
        <v>1129</v>
      </c>
      <c r="AD19" s="23">
        <v>487</v>
      </c>
      <c r="AE19" s="23">
        <v>438</v>
      </c>
      <c r="AF19" s="23">
        <v>49</v>
      </c>
      <c r="AG19" s="23">
        <v>974</v>
      </c>
      <c r="AH19" s="23">
        <v>37</v>
      </c>
      <c r="AI19" s="24">
        <v>3.611370502609173</v>
      </c>
      <c r="AJ19" s="24">
        <v>1.291128810766273</v>
      </c>
      <c r="AK19" s="28">
        <v>3113</v>
      </c>
      <c r="AL19" s="28">
        <v>3784.5</v>
      </c>
      <c r="AM19" s="28">
        <v>6897.5</v>
      </c>
    </row>
    <row r="20" spans="1:39" ht="12.75">
      <c r="A20" s="3">
        <v>2003</v>
      </c>
      <c r="B20" s="111" t="s">
        <v>6</v>
      </c>
      <c r="C20" s="3">
        <v>9</v>
      </c>
      <c r="D20" s="77">
        <v>64.6</v>
      </c>
      <c r="E20" s="77">
        <v>0</v>
      </c>
      <c r="F20" s="107">
        <v>1</v>
      </c>
      <c r="G20" s="107">
        <v>2</v>
      </c>
      <c r="H20" s="69">
        <v>4518</v>
      </c>
      <c r="I20" s="23">
        <v>759</v>
      </c>
      <c r="J20" s="23">
        <v>759</v>
      </c>
      <c r="K20" s="23">
        <v>291</v>
      </c>
      <c r="L20" s="23">
        <v>18</v>
      </c>
      <c r="M20" s="23">
        <v>212</v>
      </c>
      <c r="N20" s="23">
        <v>752</v>
      </c>
      <c r="O20" s="23">
        <v>14</v>
      </c>
      <c r="P20" s="23">
        <v>43</v>
      </c>
      <c r="Q20" s="23">
        <v>72</v>
      </c>
      <c r="R20" s="23">
        <v>30</v>
      </c>
      <c r="S20" s="23">
        <v>518</v>
      </c>
      <c r="T20" s="23">
        <v>41</v>
      </c>
      <c r="U20" s="23">
        <v>766</v>
      </c>
      <c r="V20" s="46">
        <v>0.283</v>
      </c>
      <c r="W20" s="46">
        <v>0.359</v>
      </c>
      <c r="X20" s="46">
        <v>0.496</v>
      </c>
      <c r="Y20" s="11">
        <v>1201.666</v>
      </c>
      <c r="Z20" s="23">
        <v>69</v>
      </c>
      <c r="AA20" s="23">
        <v>87</v>
      </c>
      <c r="AB20" s="23">
        <v>14</v>
      </c>
      <c r="AC20" s="10">
        <v>1183</v>
      </c>
      <c r="AD20" s="23">
        <v>572</v>
      </c>
      <c r="AE20" s="23">
        <v>462</v>
      </c>
      <c r="AF20" s="23">
        <v>33</v>
      </c>
      <c r="AG20" s="23">
        <v>878</v>
      </c>
      <c r="AH20" s="23">
        <v>55</v>
      </c>
      <c r="AI20" s="24">
        <v>4.2840501683245575</v>
      </c>
      <c r="AJ20" s="24">
        <v>1.3689321147812543</v>
      </c>
      <c r="AK20" s="28">
        <v>3547.5</v>
      </c>
      <c r="AL20" s="28">
        <v>2947</v>
      </c>
      <c r="AM20" s="28">
        <v>6494.5</v>
      </c>
    </row>
    <row r="21" spans="1:39" ht="12.75">
      <c r="A21" s="3">
        <v>2004</v>
      </c>
      <c r="B21" s="111" t="s">
        <v>6</v>
      </c>
      <c r="C21" s="3">
        <v>15</v>
      </c>
      <c r="D21" s="77">
        <v>72.65</v>
      </c>
      <c r="E21" s="77">
        <v>0</v>
      </c>
      <c r="F21" s="107">
        <v>1</v>
      </c>
      <c r="G21" s="107">
        <v>2</v>
      </c>
      <c r="H21" s="69">
        <v>4233</v>
      </c>
      <c r="I21" s="23">
        <v>780</v>
      </c>
      <c r="J21" s="23">
        <v>644</v>
      </c>
      <c r="K21" s="23">
        <v>280</v>
      </c>
      <c r="L21" s="23">
        <v>16</v>
      </c>
      <c r="M21" s="23">
        <v>238</v>
      </c>
      <c r="N21" s="23">
        <v>715</v>
      </c>
      <c r="O21" s="23">
        <v>17</v>
      </c>
      <c r="P21" s="23">
        <v>32</v>
      </c>
      <c r="Q21" s="23">
        <v>56</v>
      </c>
      <c r="R21" s="23">
        <v>29</v>
      </c>
      <c r="S21" s="23">
        <v>725</v>
      </c>
      <c r="T21" s="23">
        <v>56</v>
      </c>
      <c r="U21" s="23">
        <v>876</v>
      </c>
      <c r="V21" s="46">
        <v>0.278</v>
      </c>
      <c r="W21" s="46">
        <v>0.388</v>
      </c>
      <c r="X21" s="46">
        <v>0.521</v>
      </c>
      <c r="Y21" s="11">
        <v>1104</v>
      </c>
      <c r="Z21" s="23">
        <v>66</v>
      </c>
      <c r="AA21" s="23">
        <v>65</v>
      </c>
      <c r="AB21" s="23">
        <v>14</v>
      </c>
      <c r="AC21" s="10">
        <v>1161</v>
      </c>
      <c r="AD21" s="23">
        <v>589</v>
      </c>
      <c r="AE21" s="23">
        <v>424</v>
      </c>
      <c r="AF21" s="23">
        <v>37</v>
      </c>
      <c r="AG21" s="23">
        <v>787</v>
      </c>
      <c r="AH21" s="23">
        <v>50</v>
      </c>
      <c r="AI21" s="24">
        <v>4.801630434782608</v>
      </c>
      <c r="AJ21" s="24">
        <v>1.4356884057971016</v>
      </c>
      <c r="AK21" s="28">
        <v>3605</v>
      </c>
      <c r="AL21" s="28">
        <v>2666</v>
      </c>
      <c r="AM21" s="28">
        <v>6271</v>
      </c>
    </row>
    <row r="22" spans="1:39" ht="12.75">
      <c r="A22" s="3">
        <v>2005</v>
      </c>
      <c r="B22" s="111" t="s">
        <v>6</v>
      </c>
      <c r="C22" s="3">
        <v>9</v>
      </c>
      <c r="D22" s="77">
        <v>98.25</v>
      </c>
      <c r="E22" s="77">
        <v>0</v>
      </c>
      <c r="F22" s="107">
        <v>2</v>
      </c>
      <c r="G22" s="107">
        <v>2</v>
      </c>
      <c r="H22" s="69">
        <v>4201</v>
      </c>
      <c r="I22" s="23">
        <v>608</v>
      </c>
      <c r="J22" s="23">
        <v>692</v>
      </c>
      <c r="K22" s="23">
        <v>245</v>
      </c>
      <c r="L22" s="23">
        <v>9</v>
      </c>
      <c r="M22" s="23">
        <v>166</v>
      </c>
      <c r="N22" s="23">
        <v>627</v>
      </c>
      <c r="O22" s="23">
        <v>14</v>
      </c>
      <c r="P22" s="23">
        <v>29</v>
      </c>
      <c r="Q22" s="23">
        <v>58</v>
      </c>
      <c r="R22" s="23">
        <v>12</v>
      </c>
      <c r="S22" s="23">
        <v>433</v>
      </c>
      <c r="T22" s="23">
        <v>56</v>
      </c>
      <c r="U22" s="23">
        <v>810</v>
      </c>
      <c r="V22" s="46">
        <v>0.265</v>
      </c>
      <c r="W22" s="46">
        <v>0.339</v>
      </c>
      <c r="X22" s="46">
        <v>0.446</v>
      </c>
      <c r="Y22" s="11">
        <v>1130.1</v>
      </c>
      <c r="Z22" s="23">
        <v>73</v>
      </c>
      <c r="AA22" s="23">
        <v>54</v>
      </c>
      <c r="AB22" s="23">
        <v>49</v>
      </c>
      <c r="AC22" s="10">
        <v>1042</v>
      </c>
      <c r="AD22" s="23">
        <v>447</v>
      </c>
      <c r="AE22" s="23">
        <v>354</v>
      </c>
      <c r="AF22" s="23">
        <v>38</v>
      </c>
      <c r="AG22" s="23">
        <v>952</v>
      </c>
      <c r="AH22" s="23">
        <v>33</v>
      </c>
      <c r="AI22" s="24">
        <v>3.559127206108146</v>
      </c>
      <c r="AJ22" s="24">
        <v>1.235033949720848</v>
      </c>
      <c r="AK22" s="28">
        <v>2900.5</v>
      </c>
      <c r="AL22" s="28">
        <v>3349.5</v>
      </c>
      <c r="AM22" s="28">
        <v>6250</v>
      </c>
    </row>
    <row r="23" spans="1:39" ht="12.75">
      <c r="A23" s="3">
        <v>2006</v>
      </c>
      <c r="B23" s="111" t="s">
        <v>6</v>
      </c>
      <c r="C23" s="3">
        <v>5</v>
      </c>
      <c r="D23" s="77">
        <v>87.85</v>
      </c>
      <c r="E23" s="77">
        <v>356</v>
      </c>
      <c r="F23" s="107">
        <v>4</v>
      </c>
      <c r="G23" s="107">
        <v>2</v>
      </c>
      <c r="H23" s="69">
        <v>4547</v>
      </c>
      <c r="I23" s="23">
        <v>699</v>
      </c>
      <c r="J23" s="23">
        <v>795</v>
      </c>
      <c r="K23" s="23">
        <v>283</v>
      </c>
      <c r="L23" s="23">
        <v>19</v>
      </c>
      <c r="M23" s="23">
        <v>167</v>
      </c>
      <c r="N23" s="23">
        <v>645</v>
      </c>
      <c r="O23" s="23">
        <v>7</v>
      </c>
      <c r="P23" s="23">
        <v>34</v>
      </c>
      <c r="Q23" s="23">
        <v>78</v>
      </c>
      <c r="R23" s="23">
        <v>30</v>
      </c>
      <c r="S23" s="23">
        <v>533</v>
      </c>
      <c r="T23" s="23">
        <v>39</v>
      </c>
      <c r="U23" s="23">
        <v>768</v>
      </c>
      <c r="V23" s="46">
        <v>0.278</v>
      </c>
      <c r="W23" s="46">
        <v>0.356</v>
      </c>
      <c r="X23" s="46">
        <v>0.459</v>
      </c>
      <c r="Y23" s="11">
        <v>1202.2</v>
      </c>
      <c r="Z23" s="23">
        <v>75</v>
      </c>
      <c r="AA23" s="23">
        <v>68</v>
      </c>
      <c r="AB23" s="23">
        <v>67</v>
      </c>
      <c r="AC23" s="10">
        <v>1164</v>
      </c>
      <c r="AD23" s="23">
        <v>526</v>
      </c>
      <c r="AE23" s="23">
        <v>329</v>
      </c>
      <c r="AF23" s="23">
        <v>46</v>
      </c>
      <c r="AG23" s="23">
        <v>949</v>
      </c>
      <c r="AH23" s="23">
        <v>46</v>
      </c>
      <c r="AI23" s="24">
        <v>3.9362529898144665</v>
      </c>
      <c r="AJ23" s="24">
        <v>1.241408051075834</v>
      </c>
      <c r="AK23" s="28">
        <v>3296</v>
      </c>
      <c r="AL23" s="28">
        <v>3499</v>
      </c>
      <c r="AM23" s="28">
        <v>6795</v>
      </c>
    </row>
    <row r="24" spans="1:39" ht="12.75">
      <c r="A24" s="3">
        <v>2007</v>
      </c>
      <c r="B24" s="111" t="s">
        <v>6</v>
      </c>
      <c r="C24" s="3">
        <v>10</v>
      </c>
      <c r="D24" s="77">
        <v>132.2</v>
      </c>
      <c r="E24" s="77">
        <v>0</v>
      </c>
      <c r="F24" s="107">
        <v>0</v>
      </c>
      <c r="G24" s="107">
        <v>2</v>
      </c>
      <c r="H24" s="69">
        <v>4387</v>
      </c>
      <c r="I24" s="23">
        <v>621</v>
      </c>
      <c r="J24" s="23">
        <v>703</v>
      </c>
      <c r="K24" s="23">
        <v>237</v>
      </c>
      <c r="L24" s="23">
        <v>25</v>
      </c>
      <c r="M24" s="23">
        <v>167</v>
      </c>
      <c r="N24" s="23">
        <v>591</v>
      </c>
      <c r="O24" s="23">
        <v>22</v>
      </c>
      <c r="P24" s="23">
        <v>42</v>
      </c>
      <c r="Q24" s="23">
        <v>85</v>
      </c>
      <c r="R24" s="23">
        <v>29</v>
      </c>
      <c r="S24" s="23">
        <v>491</v>
      </c>
      <c r="T24" s="23">
        <v>41</v>
      </c>
      <c r="U24" s="23">
        <v>880</v>
      </c>
      <c r="V24" s="46">
        <v>0.258</v>
      </c>
      <c r="W24" s="46">
        <v>0.335</v>
      </c>
      <c r="X24" s="46">
        <v>0.438</v>
      </c>
      <c r="Y24" s="11">
        <v>1165.2</v>
      </c>
      <c r="Z24" s="23">
        <v>81</v>
      </c>
      <c r="AA24" s="23">
        <v>71</v>
      </c>
      <c r="AB24" s="23">
        <v>59</v>
      </c>
      <c r="AC24" s="10">
        <v>1212</v>
      </c>
      <c r="AD24" s="23">
        <v>560</v>
      </c>
      <c r="AE24" s="23">
        <v>381</v>
      </c>
      <c r="AF24" s="23">
        <v>47</v>
      </c>
      <c r="AG24" s="23">
        <v>876</v>
      </c>
      <c r="AH24" s="23">
        <v>32</v>
      </c>
      <c r="AI24" s="24">
        <v>4.3237062810240925</v>
      </c>
      <c r="AJ24" s="24">
        <v>1.3666000209665436</v>
      </c>
      <c r="AK24" s="28">
        <v>2950</v>
      </c>
      <c r="AL24" s="28">
        <v>3185</v>
      </c>
      <c r="AM24" s="28">
        <v>6135</v>
      </c>
    </row>
    <row r="25" spans="3:39" ht="6" customHeight="1">
      <c r="C25" s="12"/>
      <c r="D25" s="115"/>
      <c r="E25" s="115"/>
      <c r="F25" s="109"/>
      <c r="G25" s="10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13"/>
      <c r="W25" s="13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ht="6" customHeight="1"/>
    <row r="27" spans="1:39" ht="12.75">
      <c r="A27" s="2" t="s">
        <v>9</v>
      </c>
      <c r="C27" s="14">
        <f>+AVERAGE(C18:C26)</f>
        <v>9.142857142857142</v>
      </c>
      <c r="D27" s="15">
        <f>SUM(D18:D26)</f>
        <v>559.55</v>
      </c>
      <c r="E27" s="15">
        <f>SUM(E18:E26)</f>
        <v>475</v>
      </c>
      <c r="F27" s="16">
        <f aca="true" t="shared" si="2" ref="F27:U27">SUM(F18:F26)</f>
        <v>8</v>
      </c>
      <c r="G27" s="16">
        <f t="shared" si="2"/>
        <v>10</v>
      </c>
      <c r="H27" s="69">
        <f t="shared" si="2"/>
        <v>26330</v>
      </c>
      <c r="I27" s="23">
        <f t="shared" si="2"/>
        <v>4781</v>
      </c>
      <c r="J27" s="23">
        <f t="shared" si="2"/>
        <v>5158</v>
      </c>
      <c r="K27" s="23">
        <f t="shared" si="2"/>
        <v>1833</v>
      </c>
      <c r="L27" s="23">
        <f t="shared" si="2"/>
        <v>132</v>
      </c>
      <c r="M27" s="23">
        <f t="shared" si="2"/>
        <v>1269</v>
      </c>
      <c r="N27" s="23">
        <f t="shared" si="2"/>
        <v>4637</v>
      </c>
      <c r="O27" s="23">
        <f t="shared" si="2"/>
        <v>130</v>
      </c>
      <c r="P27" s="23">
        <f t="shared" si="2"/>
        <v>276</v>
      </c>
      <c r="Q27" s="23">
        <f t="shared" si="2"/>
        <v>493</v>
      </c>
      <c r="R27" s="23">
        <f t="shared" si="2"/>
        <v>181</v>
      </c>
      <c r="S27" s="23">
        <f t="shared" si="2"/>
        <v>3509</v>
      </c>
      <c r="T27" s="23">
        <f t="shared" si="2"/>
        <v>344</v>
      </c>
      <c r="U27" s="23">
        <f t="shared" si="2"/>
        <v>5522</v>
      </c>
      <c r="V27" s="46">
        <f>+ROUND(SUM(J19:M25)/SUM(H19:H25),3)</f>
        <v>0.273</v>
      </c>
      <c r="W27" s="46">
        <f>+ROUND((SUM(J19:M25)+SUM(S19:T25))/(SUM(H19:H25)+SUM(P19:P25)+SUM(S19:T25)),3)</f>
        <v>0.354</v>
      </c>
      <c r="X27" s="46">
        <f>+ROUND((SUM(J19:J25)+2*SUM(K19:K25)+3*SUM(L19:L25)+4*SUM(M19:M25))/SUM(H19:H25),3)</f>
        <v>0.467</v>
      </c>
      <c r="Y27" s="11">
        <f>SUM(Y18:Y25)</f>
        <v>8175.498</v>
      </c>
      <c r="Z27" s="23">
        <f>SUM(Z18:Z26)</f>
        <v>523</v>
      </c>
      <c r="AA27" s="23">
        <f>SUM(AA18:AA26)</f>
        <v>481</v>
      </c>
      <c r="AB27" s="23">
        <f>SUM(AB18:AB26)</f>
        <v>328</v>
      </c>
      <c r="AC27" s="10">
        <f aca="true" t="shared" si="3" ref="AC27:AH27">SUM(AC18:AC26)</f>
        <v>8085</v>
      </c>
      <c r="AD27" s="23">
        <f t="shared" si="3"/>
        <v>3772</v>
      </c>
      <c r="AE27" s="23">
        <f t="shared" si="3"/>
        <v>2780</v>
      </c>
      <c r="AF27" s="23">
        <f t="shared" si="3"/>
        <v>298</v>
      </c>
      <c r="AG27" s="23">
        <f t="shared" si="3"/>
        <v>6221</v>
      </c>
      <c r="AH27" s="23">
        <f t="shared" si="3"/>
        <v>299</v>
      </c>
      <c r="AI27" s="33">
        <f>AD27/Y27*9</f>
        <v>4.152407596454675</v>
      </c>
      <c r="AJ27" s="33">
        <f>(AE27+AC27)/Y27</f>
        <v>1.328971030266291</v>
      </c>
      <c r="AK27" s="28">
        <f>SUM(AK18:AK26)</f>
        <v>22572</v>
      </c>
      <c r="AL27" s="28">
        <f>SUM(AL18:AL26)</f>
        <v>22361</v>
      </c>
      <c r="AM27" s="28">
        <f>SUM(AM18:AM26)</f>
        <v>44933</v>
      </c>
    </row>
    <row r="28" spans="1:39" ht="12.75">
      <c r="A28" s="2"/>
      <c r="C28" s="14"/>
      <c r="D28" s="15"/>
      <c r="E28" s="15"/>
      <c r="F28" s="16"/>
      <c r="G28" s="16"/>
      <c r="H28" s="69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46"/>
      <c r="W28" s="46"/>
      <c r="X28" s="46"/>
      <c r="Y28" s="11"/>
      <c r="Z28" s="23"/>
      <c r="AA28" s="23"/>
      <c r="AB28" s="23"/>
      <c r="AC28" s="10"/>
      <c r="AD28" s="23"/>
      <c r="AE28" s="23"/>
      <c r="AF28" s="23"/>
      <c r="AG28" s="23"/>
      <c r="AH28" s="23"/>
      <c r="AI28" s="33"/>
      <c r="AJ28" s="33"/>
      <c r="AK28" s="28"/>
      <c r="AL28" s="28"/>
      <c r="AM28" s="28"/>
    </row>
    <row r="29" spans="1:39" ht="15">
      <c r="A29" s="48" t="s">
        <v>99</v>
      </c>
      <c r="B29" s="42"/>
      <c r="C29" s="42"/>
      <c r="D29" s="113"/>
      <c r="E29" s="113"/>
      <c r="F29" s="106"/>
      <c r="G29" s="106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4"/>
      <c r="W29" s="44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s="75" customFormat="1" ht="12.75">
      <c r="A30" s="2" t="s">
        <v>7</v>
      </c>
      <c r="B30" s="110" t="s">
        <v>1</v>
      </c>
      <c r="C30" s="2" t="s">
        <v>0</v>
      </c>
      <c r="D30" s="79" t="s">
        <v>87</v>
      </c>
      <c r="E30" s="79" t="s">
        <v>8</v>
      </c>
      <c r="F30" s="78" t="s">
        <v>33</v>
      </c>
      <c r="G30" s="78" t="s">
        <v>34</v>
      </c>
      <c r="H30" s="2" t="s">
        <v>21</v>
      </c>
      <c r="I30" s="54" t="s">
        <v>16</v>
      </c>
      <c r="J30" s="2" t="s">
        <v>17</v>
      </c>
      <c r="K30" s="2" t="s">
        <v>18</v>
      </c>
      <c r="L30" s="2" t="s">
        <v>31</v>
      </c>
      <c r="M30" s="2" t="s">
        <v>19</v>
      </c>
      <c r="N30" s="2" t="s">
        <v>20</v>
      </c>
      <c r="O30" s="2" t="s">
        <v>22</v>
      </c>
      <c r="P30" s="2" t="s">
        <v>23</v>
      </c>
      <c r="Q30" s="2" t="s">
        <v>24</v>
      </c>
      <c r="R30" s="2" t="s">
        <v>25</v>
      </c>
      <c r="S30" s="2" t="s">
        <v>26</v>
      </c>
      <c r="T30" s="2" t="s">
        <v>32</v>
      </c>
      <c r="U30" s="2" t="s">
        <v>27</v>
      </c>
      <c r="V30" s="54" t="s">
        <v>28</v>
      </c>
      <c r="W30" s="74" t="s">
        <v>29</v>
      </c>
      <c r="X30" s="74" t="s">
        <v>30</v>
      </c>
      <c r="Y30" s="56" t="s">
        <v>42</v>
      </c>
      <c r="Z30" s="56" t="s">
        <v>33</v>
      </c>
      <c r="AA30" s="56" t="s">
        <v>34</v>
      </c>
      <c r="AB30" s="56" t="s">
        <v>35</v>
      </c>
      <c r="AC30" s="56" t="s">
        <v>36</v>
      </c>
      <c r="AD30" s="56" t="s">
        <v>37</v>
      </c>
      <c r="AE30" s="56" t="s">
        <v>26</v>
      </c>
      <c r="AF30" s="2" t="s">
        <v>32</v>
      </c>
      <c r="AG30" s="2" t="s">
        <v>27</v>
      </c>
      <c r="AH30" s="2" t="s">
        <v>38</v>
      </c>
      <c r="AI30" s="2" t="s">
        <v>39</v>
      </c>
      <c r="AJ30" s="2" t="s">
        <v>40</v>
      </c>
      <c r="AK30" s="2" t="s">
        <v>77</v>
      </c>
      <c r="AL30" s="2" t="s">
        <v>76</v>
      </c>
      <c r="AM30" s="2" t="s">
        <v>78</v>
      </c>
    </row>
    <row r="31" spans="1:39" ht="12.75">
      <c r="A31" s="3">
        <v>2001</v>
      </c>
      <c r="B31" s="111" t="s">
        <v>10</v>
      </c>
      <c r="C31" s="3">
        <v>4</v>
      </c>
      <c r="D31" s="77">
        <v>30</v>
      </c>
      <c r="E31" s="77">
        <v>70</v>
      </c>
      <c r="F31" s="107" t="s">
        <v>119</v>
      </c>
      <c r="G31" s="107" t="s">
        <v>119</v>
      </c>
      <c r="H31" s="10" t="s">
        <v>41</v>
      </c>
      <c r="I31" s="23">
        <v>746</v>
      </c>
      <c r="J31" s="23">
        <v>766</v>
      </c>
      <c r="K31" s="23">
        <v>271</v>
      </c>
      <c r="L31" s="32">
        <v>43</v>
      </c>
      <c r="M31" s="23">
        <v>165</v>
      </c>
      <c r="N31" s="23">
        <v>703</v>
      </c>
      <c r="O31" s="23">
        <v>17</v>
      </c>
      <c r="P31" s="23">
        <v>47</v>
      </c>
      <c r="Q31" s="23">
        <v>133</v>
      </c>
      <c r="R31" s="23">
        <v>46</v>
      </c>
      <c r="S31" s="23">
        <v>443</v>
      </c>
      <c r="T31" s="23">
        <v>52</v>
      </c>
      <c r="U31" s="23">
        <v>854</v>
      </c>
      <c r="V31" s="70" t="s">
        <v>41</v>
      </c>
      <c r="W31" s="70" t="s">
        <v>41</v>
      </c>
      <c r="X31" s="70" t="s">
        <v>41</v>
      </c>
      <c r="Y31" s="11">
        <v>1167.333</v>
      </c>
      <c r="Z31" s="23">
        <v>84</v>
      </c>
      <c r="AA31" s="23">
        <v>58</v>
      </c>
      <c r="AB31" s="23">
        <v>36</v>
      </c>
      <c r="AC31" s="10">
        <v>1097</v>
      </c>
      <c r="AD31" s="32">
        <v>492</v>
      </c>
      <c r="AE31" s="23">
        <v>376</v>
      </c>
      <c r="AF31" s="23">
        <v>58</v>
      </c>
      <c r="AG31" s="23">
        <v>922</v>
      </c>
      <c r="AH31" s="23">
        <v>39</v>
      </c>
      <c r="AI31" s="24">
        <v>3.79</v>
      </c>
      <c r="AJ31" s="24">
        <v>1.26</v>
      </c>
      <c r="AK31" s="28">
        <v>3339</v>
      </c>
      <c r="AL31" s="28">
        <v>3384.5</v>
      </c>
      <c r="AM31" s="28">
        <v>6723.5</v>
      </c>
    </row>
    <row r="32" spans="1:39" ht="12.75">
      <c r="A32" s="3">
        <v>2002</v>
      </c>
      <c r="B32" s="111" t="s">
        <v>10</v>
      </c>
      <c r="C32" s="3">
        <v>13</v>
      </c>
      <c r="D32" s="77">
        <v>49.7</v>
      </c>
      <c r="E32" s="77">
        <v>0</v>
      </c>
      <c r="F32" s="108" t="s">
        <v>119</v>
      </c>
      <c r="G32" s="108" t="s">
        <v>119</v>
      </c>
      <c r="H32" s="69">
        <v>4140</v>
      </c>
      <c r="I32" s="23">
        <v>546</v>
      </c>
      <c r="J32" s="23">
        <v>727</v>
      </c>
      <c r="K32" s="23">
        <v>241</v>
      </c>
      <c r="L32" s="23">
        <v>18</v>
      </c>
      <c r="M32" s="23">
        <v>140</v>
      </c>
      <c r="N32" s="23">
        <v>599</v>
      </c>
      <c r="O32" s="23">
        <v>23</v>
      </c>
      <c r="P32" s="23">
        <v>41</v>
      </c>
      <c r="Q32" s="23">
        <v>48</v>
      </c>
      <c r="R32" s="23">
        <v>22</v>
      </c>
      <c r="S32" s="23">
        <v>331</v>
      </c>
      <c r="T32" s="23">
        <v>44</v>
      </c>
      <c r="U32" s="23">
        <v>694</v>
      </c>
      <c r="V32" s="46">
        <v>0.272</v>
      </c>
      <c r="W32" s="46">
        <v>0.329</v>
      </c>
      <c r="X32" s="46">
        <v>0.44</v>
      </c>
      <c r="Y32" s="11">
        <v>1211.333</v>
      </c>
      <c r="Z32" s="23">
        <v>71</v>
      </c>
      <c r="AA32" s="23">
        <v>59</v>
      </c>
      <c r="AB32" s="23">
        <v>81</v>
      </c>
      <c r="AC32" s="10">
        <v>1163</v>
      </c>
      <c r="AD32" s="23">
        <v>477</v>
      </c>
      <c r="AE32" s="23">
        <v>387</v>
      </c>
      <c r="AF32" s="32">
        <v>30</v>
      </c>
      <c r="AG32" s="23">
        <v>847</v>
      </c>
      <c r="AH32" s="23">
        <v>0</v>
      </c>
      <c r="AI32" s="24">
        <v>3.544</v>
      </c>
      <c r="AJ32" s="24">
        <v>1.279</v>
      </c>
      <c r="AK32" s="28">
        <v>2737.5</v>
      </c>
      <c r="AL32" s="28">
        <v>3372</v>
      </c>
      <c r="AM32" s="28">
        <v>6109.5</v>
      </c>
    </row>
    <row r="33" spans="1:39" ht="12.75">
      <c r="A33" s="90">
        <v>2003</v>
      </c>
      <c r="B33" s="112" t="s">
        <v>10</v>
      </c>
      <c r="C33" s="90">
        <v>18</v>
      </c>
      <c r="D33" s="114">
        <v>54.25</v>
      </c>
      <c r="E33" s="114">
        <v>0</v>
      </c>
      <c r="F33" s="108">
        <v>0</v>
      </c>
      <c r="G33" s="108">
        <v>2</v>
      </c>
      <c r="H33" s="91">
        <v>3812</v>
      </c>
      <c r="I33" s="92">
        <v>542</v>
      </c>
      <c r="J33" s="92">
        <v>690</v>
      </c>
      <c r="K33" s="92">
        <v>217</v>
      </c>
      <c r="L33" s="92">
        <v>22</v>
      </c>
      <c r="M33" s="92">
        <v>126</v>
      </c>
      <c r="N33" s="92">
        <v>538</v>
      </c>
      <c r="O33" s="92">
        <v>23</v>
      </c>
      <c r="P33" s="92">
        <v>38</v>
      </c>
      <c r="Q33" s="92">
        <v>21</v>
      </c>
      <c r="R33" s="92">
        <v>24</v>
      </c>
      <c r="S33" s="92">
        <v>319</v>
      </c>
      <c r="T33" s="92">
        <v>32</v>
      </c>
      <c r="U33" s="92">
        <v>611</v>
      </c>
      <c r="V33" s="94">
        <v>0.277</v>
      </c>
      <c r="W33" s="94">
        <v>0.335</v>
      </c>
      <c r="X33" s="94">
        <v>0.444</v>
      </c>
      <c r="Y33" s="95">
        <v>1153</v>
      </c>
      <c r="Z33" s="92">
        <v>68</v>
      </c>
      <c r="AA33" s="92">
        <v>60</v>
      </c>
      <c r="AB33" s="92">
        <v>2</v>
      </c>
      <c r="AC33" s="98">
        <v>1090</v>
      </c>
      <c r="AD33" s="92">
        <v>507</v>
      </c>
      <c r="AE33" s="92">
        <v>380</v>
      </c>
      <c r="AF33" s="93">
        <v>33</v>
      </c>
      <c r="AG33" s="92">
        <v>894</v>
      </c>
      <c r="AH33" s="92">
        <v>60</v>
      </c>
      <c r="AI33" s="96">
        <v>3.9575021682567217</v>
      </c>
      <c r="AJ33" s="96">
        <v>1.2749349522983522</v>
      </c>
      <c r="AK33" s="97">
        <v>2558</v>
      </c>
      <c r="AL33" s="97">
        <v>3084</v>
      </c>
      <c r="AM33" s="97">
        <v>5642</v>
      </c>
    </row>
    <row r="34" spans="1:39" ht="12.75">
      <c r="A34" s="3">
        <v>2004</v>
      </c>
      <c r="B34" s="111" t="s">
        <v>99</v>
      </c>
      <c r="C34" s="3">
        <v>11</v>
      </c>
      <c r="D34" s="77">
        <v>92</v>
      </c>
      <c r="E34" s="77">
        <v>0</v>
      </c>
      <c r="F34" s="107">
        <v>3</v>
      </c>
      <c r="G34" s="107">
        <v>2</v>
      </c>
      <c r="H34" s="69">
        <v>4284</v>
      </c>
      <c r="I34" s="23">
        <v>657</v>
      </c>
      <c r="J34" s="23">
        <v>800</v>
      </c>
      <c r="K34" s="23">
        <v>266</v>
      </c>
      <c r="L34" s="23">
        <v>22</v>
      </c>
      <c r="M34" s="23">
        <v>132</v>
      </c>
      <c r="N34" s="23">
        <v>521</v>
      </c>
      <c r="O34" s="23">
        <v>21</v>
      </c>
      <c r="P34" s="23">
        <v>32</v>
      </c>
      <c r="Q34" s="23">
        <v>122</v>
      </c>
      <c r="R34" s="23">
        <v>40</v>
      </c>
      <c r="S34" s="23">
        <v>465</v>
      </c>
      <c r="T34" s="23">
        <v>32</v>
      </c>
      <c r="U34" s="23">
        <v>673</v>
      </c>
      <c r="V34" s="46">
        <v>0.285</v>
      </c>
      <c r="W34" s="46">
        <v>0.357</v>
      </c>
      <c r="X34" s="46">
        <v>0.45</v>
      </c>
      <c r="Y34" s="11">
        <v>1141.1</v>
      </c>
      <c r="Z34" s="23">
        <v>72</v>
      </c>
      <c r="AA34" s="23">
        <v>61</v>
      </c>
      <c r="AB34" s="23">
        <v>20</v>
      </c>
      <c r="AC34" s="10">
        <v>1044</v>
      </c>
      <c r="AD34" s="23">
        <v>485</v>
      </c>
      <c r="AE34" s="23">
        <v>386</v>
      </c>
      <c r="AF34" s="23">
        <v>33</v>
      </c>
      <c r="AG34" s="23">
        <v>1022</v>
      </c>
      <c r="AH34" s="23">
        <v>76</v>
      </c>
      <c r="AI34" s="24">
        <v>3.82447441076152</v>
      </c>
      <c r="AJ34" s="24">
        <v>1.2529205973399709</v>
      </c>
      <c r="AK34" s="28">
        <v>3046.5</v>
      </c>
      <c r="AL34" s="28">
        <v>3371</v>
      </c>
      <c r="AM34" s="28">
        <v>6417.5</v>
      </c>
    </row>
    <row r="35" spans="1:39" ht="12.75">
      <c r="A35" s="3">
        <v>2005</v>
      </c>
      <c r="B35" s="111" t="s">
        <v>99</v>
      </c>
      <c r="C35" s="3">
        <v>12</v>
      </c>
      <c r="D35" s="77">
        <v>68.2</v>
      </c>
      <c r="E35" s="77">
        <v>0</v>
      </c>
      <c r="F35" s="107">
        <v>0</v>
      </c>
      <c r="G35" s="107">
        <v>2</v>
      </c>
      <c r="H35" s="69">
        <v>4345</v>
      </c>
      <c r="I35" s="23">
        <v>658</v>
      </c>
      <c r="J35" s="23">
        <v>851</v>
      </c>
      <c r="K35" s="23">
        <v>244</v>
      </c>
      <c r="L35" s="23">
        <v>26</v>
      </c>
      <c r="M35" s="23">
        <v>96</v>
      </c>
      <c r="N35" s="23">
        <v>442</v>
      </c>
      <c r="O35" s="23">
        <v>28</v>
      </c>
      <c r="P35" s="23">
        <v>33</v>
      </c>
      <c r="Q35" s="23">
        <v>200</v>
      </c>
      <c r="R35" s="23">
        <v>58</v>
      </c>
      <c r="S35" s="23">
        <v>454</v>
      </c>
      <c r="T35" s="23">
        <v>57</v>
      </c>
      <c r="U35" s="23">
        <v>635</v>
      </c>
      <c r="V35" s="46">
        <v>0.28</v>
      </c>
      <c r="W35" s="46">
        <v>0.353</v>
      </c>
      <c r="X35" s="46">
        <v>0.414</v>
      </c>
      <c r="Y35" s="11">
        <v>1150</v>
      </c>
      <c r="Z35" s="23">
        <v>74</v>
      </c>
      <c r="AA35" s="23">
        <v>69</v>
      </c>
      <c r="AB35" s="23">
        <v>2</v>
      </c>
      <c r="AC35" s="10">
        <v>1070</v>
      </c>
      <c r="AD35" s="23">
        <v>533</v>
      </c>
      <c r="AE35" s="23">
        <v>390</v>
      </c>
      <c r="AF35" s="23">
        <v>45</v>
      </c>
      <c r="AG35" s="23">
        <v>891</v>
      </c>
      <c r="AH35" s="23">
        <v>74</v>
      </c>
      <c r="AI35" s="24">
        <v>4.171304347826087</v>
      </c>
      <c r="AJ35" s="24">
        <v>1.2695652173913043</v>
      </c>
      <c r="AK35" s="28">
        <v>3005.5</v>
      </c>
      <c r="AL35" s="28">
        <v>3118.5</v>
      </c>
      <c r="AM35" s="28">
        <v>6124</v>
      </c>
    </row>
    <row r="36" spans="1:39" ht="12.75">
      <c r="A36" s="3">
        <v>2006</v>
      </c>
      <c r="B36" s="111" t="s">
        <v>99</v>
      </c>
      <c r="C36" s="3">
        <v>19</v>
      </c>
      <c r="D36" s="77">
        <v>56.9</v>
      </c>
      <c r="E36" s="77">
        <v>0</v>
      </c>
      <c r="F36" s="107">
        <v>0</v>
      </c>
      <c r="G36" s="107">
        <v>0</v>
      </c>
      <c r="H36" s="69">
        <v>3758</v>
      </c>
      <c r="I36" s="23">
        <v>574</v>
      </c>
      <c r="J36" s="23">
        <v>710</v>
      </c>
      <c r="K36" s="23">
        <v>191</v>
      </c>
      <c r="L36" s="23">
        <v>26</v>
      </c>
      <c r="M36" s="23">
        <v>104</v>
      </c>
      <c r="N36" s="23">
        <v>473</v>
      </c>
      <c r="O36" s="23">
        <v>19</v>
      </c>
      <c r="P36" s="23">
        <v>36</v>
      </c>
      <c r="Q36" s="23">
        <v>133</v>
      </c>
      <c r="R36" s="23">
        <v>52</v>
      </c>
      <c r="S36" s="23">
        <v>405</v>
      </c>
      <c r="T36" s="23">
        <v>27</v>
      </c>
      <c r="U36" s="23">
        <v>604</v>
      </c>
      <c r="V36" s="46">
        <v>0.274</v>
      </c>
      <c r="W36" s="46">
        <v>0.346</v>
      </c>
      <c r="X36" s="46">
        <v>0.422</v>
      </c>
      <c r="Y36" s="11">
        <v>942.1</v>
      </c>
      <c r="Z36" s="23">
        <v>60</v>
      </c>
      <c r="AA36" s="23">
        <v>48</v>
      </c>
      <c r="AB36" s="23">
        <v>35</v>
      </c>
      <c r="AC36" s="10">
        <v>949</v>
      </c>
      <c r="AD36" s="23">
        <v>447</v>
      </c>
      <c r="AE36" s="23">
        <v>312</v>
      </c>
      <c r="AF36" s="23">
        <v>43</v>
      </c>
      <c r="AG36" s="23">
        <v>756</v>
      </c>
      <c r="AH36" s="23">
        <v>29</v>
      </c>
      <c r="AI36" s="24">
        <v>4.2691901050297165</v>
      </c>
      <c r="AJ36" s="24">
        <v>1.3381677162422254</v>
      </c>
      <c r="AK36" s="28">
        <v>2621.5</v>
      </c>
      <c r="AL36" s="28">
        <v>2562.5</v>
      </c>
      <c r="AM36" s="28">
        <v>5184</v>
      </c>
    </row>
    <row r="37" spans="1:39" ht="12.75">
      <c r="A37" s="3">
        <v>2007</v>
      </c>
      <c r="B37" s="111" t="s">
        <v>99</v>
      </c>
      <c r="C37" s="3">
        <v>20</v>
      </c>
      <c r="D37" s="77">
        <v>40.85</v>
      </c>
      <c r="E37" s="77">
        <v>0</v>
      </c>
      <c r="F37" s="107">
        <v>0</v>
      </c>
      <c r="G37" s="107">
        <v>0</v>
      </c>
      <c r="H37" s="69">
        <v>1517</v>
      </c>
      <c r="I37" s="23">
        <v>194</v>
      </c>
      <c r="J37" s="23">
        <v>255</v>
      </c>
      <c r="K37" s="23">
        <v>83</v>
      </c>
      <c r="L37" s="23">
        <v>9</v>
      </c>
      <c r="M37" s="23">
        <v>33</v>
      </c>
      <c r="N37" s="23">
        <v>156</v>
      </c>
      <c r="O37" s="23">
        <v>17</v>
      </c>
      <c r="P37" s="23">
        <v>8</v>
      </c>
      <c r="Q37" s="23">
        <v>24</v>
      </c>
      <c r="R37" s="23">
        <v>11</v>
      </c>
      <c r="S37" s="23">
        <v>140</v>
      </c>
      <c r="T37" s="23">
        <v>15</v>
      </c>
      <c r="U37" s="23">
        <v>286</v>
      </c>
      <c r="V37" s="46">
        <v>0.25</v>
      </c>
      <c r="W37" s="46">
        <v>0.318</v>
      </c>
      <c r="X37" s="46">
        <v>0.382</v>
      </c>
      <c r="Y37" s="11">
        <v>861.2</v>
      </c>
      <c r="Z37" s="23">
        <v>43</v>
      </c>
      <c r="AA37" s="23">
        <v>54</v>
      </c>
      <c r="AB37" s="23">
        <v>5</v>
      </c>
      <c r="AC37" s="10">
        <v>905</v>
      </c>
      <c r="AD37" s="23">
        <v>441</v>
      </c>
      <c r="AE37" s="23">
        <v>309</v>
      </c>
      <c r="AF37" s="23">
        <v>44</v>
      </c>
      <c r="AG37" s="23">
        <v>631</v>
      </c>
      <c r="AH37" s="23">
        <v>23</v>
      </c>
      <c r="AI37" s="24">
        <v>4.606189911504055</v>
      </c>
      <c r="AJ37" s="24">
        <v>1.4088975944988467</v>
      </c>
      <c r="AK37" s="28">
        <v>880</v>
      </c>
      <c r="AL37" s="28">
        <v>1910</v>
      </c>
      <c r="AM37" s="28">
        <v>2790</v>
      </c>
    </row>
    <row r="38" spans="3:39" ht="6" customHeight="1">
      <c r="C38" s="12"/>
      <c r="D38" s="115"/>
      <c r="E38" s="115"/>
      <c r="F38" s="109"/>
      <c r="G38" s="10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  <c r="V38" s="13"/>
      <c r="W38" s="13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ht="6" customHeight="1"/>
    <row r="40" spans="1:39" ht="12.75">
      <c r="A40" s="2" t="s">
        <v>9</v>
      </c>
      <c r="C40" s="14">
        <f>+AVERAGE(C31:C39)</f>
        <v>13.857142857142858</v>
      </c>
      <c r="D40" s="15">
        <f aca="true" t="shared" si="4" ref="D40:U40">SUM(D31:D39)</f>
        <v>391.9</v>
      </c>
      <c r="E40" s="15">
        <f t="shared" si="4"/>
        <v>70</v>
      </c>
      <c r="F40" s="16">
        <f t="shared" si="4"/>
        <v>3</v>
      </c>
      <c r="G40" s="16">
        <f t="shared" si="4"/>
        <v>6</v>
      </c>
      <c r="H40" s="69">
        <f t="shared" si="4"/>
        <v>21856</v>
      </c>
      <c r="I40" s="23">
        <f t="shared" si="4"/>
        <v>3917</v>
      </c>
      <c r="J40" s="23">
        <f t="shared" si="4"/>
        <v>4799</v>
      </c>
      <c r="K40" s="23">
        <f t="shared" si="4"/>
        <v>1513</v>
      </c>
      <c r="L40" s="23">
        <f t="shared" si="4"/>
        <v>166</v>
      </c>
      <c r="M40" s="23">
        <f t="shared" si="4"/>
        <v>796</v>
      </c>
      <c r="N40" s="23">
        <f t="shared" si="4"/>
        <v>3432</v>
      </c>
      <c r="O40" s="23">
        <f t="shared" si="4"/>
        <v>148</v>
      </c>
      <c r="P40" s="23">
        <f t="shared" si="4"/>
        <v>235</v>
      </c>
      <c r="Q40" s="23">
        <f t="shared" si="4"/>
        <v>681</v>
      </c>
      <c r="R40" s="23">
        <f t="shared" si="4"/>
        <v>253</v>
      </c>
      <c r="S40" s="23">
        <f t="shared" si="4"/>
        <v>2557</v>
      </c>
      <c r="T40" s="23">
        <f t="shared" si="4"/>
        <v>259</v>
      </c>
      <c r="U40" s="23">
        <f t="shared" si="4"/>
        <v>4357</v>
      </c>
      <c r="V40" s="46">
        <f>+ROUND(SUM(J32:M38)/SUM(H32:H38),3)</f>
        <v>0.276</v>
      </c>
      <c r="W40" s="46">
        <f>+ROUND((SUM(J32:M38)+SUM(S32:T38))/(SUM(H32:H38)+SUM(P32:P38)+SUM(S32:T38)),3)</f>
        <v>0.343</v>
      </c>
      <c r="X40" s="46">
        <f>+ROUND((SUM(J32:J38)+2*SUM(K32:K38)+3*SUM(L32:L38)+4*SUM(M32:M38))/SUM(H32:H38),3)</f>
        <v>0.431</v>
      </c>
      <c r="Y40" s="11">
        <f>SUM(Y31:Y38)</f>
        <v>7626.066</v>
      </c>
      <c r="Z40" s="23">
        <f aca="true" t="shared" si="5" ref="Z40:AH40">SUM(Z31:Z39)</f>
        <v>472</v>
      </c>
      <c r="AA40" s="23">
        <f t="shared" si="5"/>
        <v>409</v>
      </c>
      <c r="AB40" s="23">
        <f t="shared" si="5"/>
        <v>181</v>
      </c>
      <c r="AC40" s="10">
        <f t="shared" si="5"/>
        <v>7318</v>
      </c>
      <c r="AD40" s="23">
        <f t="shared" si="5"/>
        <v>3382</v>
      </c>
      <c r="AE40" s="23">
        <f t="shared" si="5"/>
        <v>2540</v>
      </c>
      <c r="AF40" s="23">
        <f t="shared" si="5"/>
        <v>286</v>
      </c>
      <c r="AG40" s="23">
        <f t="shared" si="5"/>
        <v>5963</v>
      </c>
      <c r="AH40" s="23">
        <f t="shared" si="5"/>
        <v>301</v>
      </c>
      <c r="AI40" s="33">
        <f>AD40/Y40*9</f>
        <v>3.9913108541153464</v>
      </c>
      <c r="AJ40" s="33">
        <f>(AE40+AC40)/Y40</f>
        <v>1.2926717392689757</v>
      </c>
      <c r="AK40" s="28">
        <f>SUM(AK31:AK39)</f>
        <v>18188</v>
      </c>
      <c r="AL40" s="28">
        <f>SUM(AL31:AL39)</f>
        <v>20802.5</v>
      </c>
      <c r="AM40" s="28">
        <f>SUM(AM31:AM39)</f>
        <v>38990.5</v>
      </c>
    </row>
    <row r="41" spans="1:39" ht="12.75">
      <c r="A41" s="2"/>
      <c r="C41" s="14"/>
      <c r="D41" s="15"/>
      <c r="E41" s="15"/>
      <c r="H41" s="69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6"/>
      <c r="W41" s="46"/>
      <c r="X41" s="46"/>
      <c r="Y41" s="11"/>
      <c r="Z41" s="23"/>
      <c r="AA41" s="23"/>
      <c r="AB41" s="23"/>
      <c r="AC41" s="10"/>
      <c r="AD41" s="23"/>
      <c r="AE41" s="23"/>
      <c r="AF41" s="23"/>
      <c r="AG41" s="23"/>
      <c r="AH41" s="23"/>
      <c r="AI41" s="33"/>
      <c r="AJ41" s="33"/>
      <c r="AK41" s="28"/>
      <c r="AL41" s="28"/>
      <c r="AM41" s="28"/>
    </row>
    <row r="42" spans="1:39" ht="15">
      <c r="A42" s="48" t="s">
        <v>96</v>
      </c>
      <c r="B42" s="42"/>
      <c r="C42" s="42"/>
      <c r="D42" s="113"/>
      <c r="E42" s="113"/>
      <c r="F42" s="106"/>
      <c r="G42" s="106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44"/>
      <c r="W42" s="44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s="75" customFormat="1" ht="12.75">
      <c r="A43" s="2" t="s">
        <v>7</v>
      </c>
      <c r="B43" s="110" t="s">
        <v>1</v>
      </c>
      <c r="C43" s="2" t="s">
        <v>0</v>
      </c>
      <c r="D43" s="79" t="s">
        <v>87</v>
      </c>
      <c r="E43" s="79" t="s">
        <v>8</v>
      </c>
      <c r="F43" s="78" t="s">
        <v>33</v>
      </c>
      <c r="G43" s="78" t="s">
        <v>34</v>
      </c>
      <c r="H43" s="2" t="s">
        <v>21</v>
      </c>
      <c r="I43" s="54" t="s">
        <v>16</v>
      </c>
      <c r="J43" s="2" t="s">
        <v>17</v>
      </c>
      <c r="K43" s="2" t="s">
        <v>18</v>
      </c>
      <c r="L43" s="2" t="s">
        <v>31</v>
      </c>
      <c r="M43" s="2" t="s">
        <v>19</v>
      </c>
      <c r="N43" s="2" t="s">
        <v>20</v>
      </c>
      <c r="O43" s="2" t="s">
        <v>22</v>
      </c>
      <c r="P43" s="2" t="s">
        <v>23</v>
      </c>
      <c r="Q43" s="2" t="s">
        <v>24</v>
      </c>
      <c r="R43" s="2" t="s">
        <v>25</v>
      </c>
      <c r="S43" s="2" t="s">
        <v>26</v>
      </c>
      <c r="T43" s="2" t="s">
        <v>32</v>
      </c>
      <c r="U43" s="2" t="s">
        <v>27</v>
      </c>
      <c r="V43" s="54" t="s">
        <v>28</v>
      </c>
      <c r="W43" s="74" t="s">
        <v>29</v>
      </c>
      <c r="X43" s="74" t="s">
        <v>30</v>
      </c>
      <c r="Y43" s="56" t="s">
        <v>42</v>
      </c>
      <c r="Z43" s="56" t="s">
        <v>33</v>
      </c>
      <c r="AA43" s="56" t="s">
        <v>34</v>
      </c>
      <c r="AB43" s="56" t="s">
        <v>35</v>
      </c>
      <c r="AC43" s="56" t="s">
        <v>36</v>
      </c>
      <c r="AD43" s="56" t="s">
        <v>37</v>
      </c>
      <c r="AE43" s="56" t="s">
        <v>26</v>
      </c>
      <c r="AF43" s="2" t="s">
        <v>32</v>
      </c>
      <c r="AG43" s="2" t="s">
        <v>27</v>
      </c>
      <c r="AH43" s="2" t="s">
        <v>38</v>
      </c>
      <c r="AI43" s="2" t="s">
        <v>39</v>
      </c>
      <c r="AJ43" s="2" t="s">
        <v>40</v>
      </c>
      <c r="AK43" s="2" t="s">
        <v>77</v>
      </c>
      <c r="AL43" s="2" t="s">
        <v>76</v>
      </c>
      <c r="AM43" s="2" t="s">
        <v>78</v>
      </c>
    </row>
    <row r="44" spans="1:39" ht="12.75">
      <c r="A44" s="3">
        <v>2001</v>
      </c>
      <c r="B44" s="111" t="s">
        <v>74</v>
      </c>
      <c r="C44" s="3">
        <v>20</v>
      </c>
      <c r="D44" s="77">
        <v>30</v>
      </c>
      <c r="E44" s="77">
        <v>0</v>
      </c>
      <c r="F44" s="107" t="s">
        <v>119</v>
      </c>
      <c r="G44" s="107" t="s">
        <v>119</v>
      </c>
      <c r="H44" s="10" t="s">
        <v>41</v>
      </c>
      <c r="I44" s="23">
        <v>455</v>
      </c>
      <c r="J44" s="23">
        <v>517</v>
      </c>
      <c r="K44" s="23">
        <v>180</v>
      </c>
      <c r="L44" s="23">
        <v>14</v>
      </c>
      <c r="M44" s="23">
        <v>133</v>
      </c>
      <c r="N44" s="23">
        <v>490</v>
      </c>
      <c r="O44" s="23">
        <v>16</v>
      </c>
      <c r="P44" s="23">
        <v>28</v>
      </c>
      <c r="Q44" s="23">
        <v>34</v>
      </c>
      <c r="R44" s="23">
        <v>28</v>
      </c>
      <c r="S44" s="23">
        <v>392</v>
      </c>
      <c r="T44" s="23">
        <v>20</v>
      </c>
      <c r="U44" s="23">
        <v>678</v>
      </c>
      <c r="V44" s="70" t="s">
        <v>41</v>
      </c>
      <c r="W44" s="70" t="s">
        <v>41</v>
      </c>
      <c r="X44" s="70" t="s">
        <v>41</v>
      </c>
      <c r="Y44" s="11">
        <v>1111.666</v>
      </c>
      <c r="Z44" s="23">
        <v>72</v>
      </c>
      <c r="AA44" s="23">
        <v>67</v>
      </c>
      <c r="AB44" s="23">
        <v>44</v>
      </c>
      <c r="AC44" s="10">
        <v>1146</v>
      </c>
      <c r="AD44" s="23">
        <v>509</v>
      </c>
      <c r="AE44" s="32">
        <v>300</v>
      </c>
      <c r="AF44" s="23">
        <v>40</v>
      </c>
      <c r="AG44" s="23">
        <v>1004</v>
      </c>
      <c r="AH44" s="23">
        <v>42</v>
      </c>
      <c r="AI44" s="24">
        <v>4.12</v>
      </c>
      <c r="AJ44" s="24">
        <v>1.3</v>
      </c>
      <c r="AK44" s="28">
        <v>2215.5</v>
      </c>
      <c r="AL44" s="28">
        <v>3145.5</v>
      </c>
      <c r="AM44" s="28">
        <v>5361</v>
      </c>
    </row>
    <row r="45" spans="1:39" ht="12.75">
      <c r="A45" s="90">
        <v>2002</v>
      </c>
      <c r="B45" s="112" t="s">
        <v>74</v>
      </c>
      <c r="C45" s="90">
        <v>19</v>
      </c>
      <c r="D45" s="114">
        <v>48.45</v>
      </c>
      <c r="E45" s="114">
        <v>0</v>
      </c>
      <c r="F45" s="108" t="s">
        <v>119</v>
      </c>
      <c r="G45" s="108" t="s">
        <v>119</v>
      </c>
      <c r="H45" s="91">
        <v>3719</v>
      </c>
      <c r="I45" s="92">
        <v>531</v>
      </c>
      <c r="J45" s="92">
        <v>656</v>
      </c>
      <c r="K45" s="92">
        <v>214</v>
      </c>
      <c r="L45" s="92">
        <v>14</v>
      </c>
      <c r="M45" s="92">
        <v>162</v>
      </c>
      <c r="N45" s="92">
        <v>539</v>
      </c>
      <c r="O45" s="92">
        <v>7</v>
      </c>
      <c r="P45" s="92">
        <v>40</v>
      </c>
      <c r="Q45" s="92">
        <v>69</v>
      </c>
      <c r="R45" s="92">
        <v>35</v>
      </c>
      <c r="S45" s="92">
        <v>343</v>
      </c>
      <c r="T45" s="92">
        <v>52</v>
      </c>
      <c r="U45" s="92">
        <v>766</v>
      </c>
      <c r="V45" s="94">
        <v>0.281</v>
      </c>
      <c r="W45" s="94">
        <v>0.347</v>
      </c>
      <c r="X45" s="94">
        <v>0.477</v>
      </c>
      <c r="Y45" s="95">
        <v>1095.666</v>
      </c>
      <c r="Z45" s="92">
        <v>70</v>
      </c>
      <c r="AA45" s="92">
        <v>57</v>
      </c>
      <c r="AB45" s="92">
        <v>7</v>
      </c>
      <c r="AC45" s="98">
        <v>1131</v>
      </c>
      <c r="AD45" s="92">
        <v>564</v>
      </c>
      <c r="AE45" s="92">
        <v>368</v>
      </c>
      <c r="AF45" s="92">
        <v>47</v>
      </c>
      <c r="AG45" s="92">
        <v>819</v>
      </c>
      <c r="AH45" s="92">
        <v>23</v>
      </c>
      <c r="AI45" s="96">
        <v>4.632</v>
      </c>
      <c r="AJ45" s="96">
        <v>1.368</v>
      </c>
      <c r="AK45" s="97">
        <v>2573</v>
      </c>
      <c r="AL45" s="97">
        <v>2642.5</v>
      </c>
      <c r="AM45" s="97">
        <v>5215.5</v>
      </c>
    </row>
    <row r="46" spans="1:39" ht="12.75">
      <c r="A46" s="3">
        <v>2003</v>
      </c>
      <c r="B46" s="111" t="s">
        <v>96</v>
      </c>
      <c r="C46" s="3">
        <v>19</v>
      </c>
      <c r="D46" s="77">
        <v>101.35</v>
      </c>
      <c r="E46" s="77">
        <v>0</v>
      </c>
      <c r="F46" s="107">
        <v>0</v>
      </c>
      <c r="G46" s="107">
        <v>0</v>
      </c>
      <c r="H46" s="69">
        <v>3845</v>
      </c>
      <c r="I46" s="23">
        <v>543</v>
      </c>
      <c r="J46" s="23">
        <v>665</v>
      </c>
      <c r="K46" s="23">
        <v>203</v>
      </c>
      <c r="L46" s="23">
        <v>18</v>
      </c>
      <c r="M46" s="23">
        <v>158</v>
      </c>
      <c r="N46" s="23">
        <v>553</v>
      </c>
      <c r="O46" s="23">
        <v>15</v>
      </c>
      <c r="P46" s="23">
        <v>30</v>
      </c>
      <c r="Q46" s="23">
        <v>62</v>
      </c>
      <c r="R46" s="23">
        <v>27</v>
      </c>
      <c r="S46" s="23">
        <v>349</v>
      </c>
      <c r="T46" s="23">
        <v>41</v>
      </c>
      <c r="U46" s="23">
        <v>735</v>
      </c>
      <c r="V46" s="46">
        <v>0.272</v>
      </c>
      <c r="W46" s="46">
        <v>0.336</v>
      </c>
      <c r="X46" s="46">
        <v>0.457</v>
      </c>
      <c r="Y46" s="11">
        <v>1029.333</v>
      </c>
      <c r="Z46" s="23">
        <v>54</v>
      </c>
      <c r="AA46" s="23">
        <v>57</v>
      </c>
      <c r="AB46" s="23">
        <v>49</v>
      </c>
      <c r="AC46" s="10">
        <v>1045</v>
      </c>
      <c r="AD46" s="23">
        <v>489</v>
      </c>
      <c r="AE46" s="23">
        <v>344</v>
      </c>
      <c r="AF46" s="23">
        <v>31</v>
      </c>
      <c r="AG46" s="23">
        <v>813</v>
      </c>
      <c r="AH46" s="23">
        <v>38</v>
      </c>
      <c r="AI46" s="24">
        <v>4.275583040012405</v>
      </c>
      <c r="AJ46" s="24">
        <v>1.3494171421443377</v>
      </c>
      <c r="AK46" s="28">
        <v>2599</v>
      </c>
      <c r="AL46" s="28">
        <v>2741</v>
      </c>
      <c r="AM46" s="28">
        <v>5340</v>
      </c>
    </row>
    <row r="47" spans="1:39" ht="12.75">
      <c r="A47" s="3">
        <v>2004</v>
      </c>
      <c r="B47" s="111" t="s">
        <v>96</v>
      </c>
      <c r="C47" s="3">
        <v>5</v>
      </c>
      <c r="D47" s="77">
        <v>116.65</v>
      </c>
      <c r="E47" s="77">
        <v>97</v>
      </c>
      <c r="F47" s="107">
        <v>2</v>
      </c>
      <c r="G47" s="107">
        <v>2</v>
      </c>
      <c r="H47" s="69">
        <v>4652</v>
      </c>
      <c r="I47" s="23">
        <v>657</v>
      </c>
      <c r="J47" s="23">
        <v>858</v>
      </c>
      <c r="K47" s="23">
        <v>248</v>
      </c>
      <c r="L47" s="23">
        <v>35</v>
      </c>
      <c r="M47" s="23">
        <v>196</v>
      </c>
      <c r="N47" s="23">
        <v>706</v>
      </c>
      <c r="O47" s="23">
        <v>22</v>
      </c>
      <c r="P47" s="23">
        <v>40</v>
      </c>
      <c r="Q47" s="23">
        <v>64</v>
      </c>
      <c r="R47" s="23">
        <v>28</v>
      </c>
      <c r="S47" s="23">
        <v>380</v>
      </c>
      <c r="T47" s="23">
        <v>66</v>
      </c>
      <c r="U47" s="23">
        <v>823</v>
      </c>
      <c r="V47" s="46">
        <v>0.287</v>
      </c>
      <c r="W47" s="46">
        <v>0.347</v>
      </c>
      <c r="X47" s="46">
        <v>0.482</v>
      </c>
      <c r="Y47" s="11">
        <v>1203</v>
      </c>
      <c r="Z47" s="23">
        <v>81</v>
      </c>
      <c r="AA47" s="23">
        <v>67</v>
      </c>
      <c r="AB47" s="23">
        <v>65</v>
      </c>
      <c r="AC47" s="10">
        <v>1204</v>
      </c>
      <c r="AD47" s="23">
        <v>525</v>
      </c>
      <c r="AE47" s="23">
        <v>393</v>
      </c>
      <c r="AF47" s="23">
        <v>52</v>
      </c>
      <c r="AG47" s="23">
        <v>871</v>
      </c>
      <c r="AH47" s="23">
        <v>57</v>
      </c>
      <c r="AI47" s="24">
        <v>3.927680798004988</v>
      </c>
      <c r="AJ47" s="24">
        <v>1.3275145469659186</v>
      </c>
      <c r="AK47" s="28">
        <v>3285.5</v>
      </c>
      <c r="AL47" s="28">
        <v>3517.5</v>
      </c>
      <c r="AM47" s="28">
        <v>6803</v>
      </c>
    </row>
    <row r="48" spans="1:39" ht="12.75">
      <c r="A48" s="3">
        <v>2005</v>
      </c>
      <c r="B48" s="111" t="s">
        <v>96</v>
      </c>
      <c r="C48" s="3">
        <v>6</v>
      </c>
      <c r="D48" s="77">
        <v>136</v>
      </c>
      <c r="E48" s="77">
        <v>74</v>
      </c>
      <c r="F48" s="107">
        <v>2</v>
      </c>
      <c r="G48" s="107">
        <v>2</v>
      </c>
      <c r="H48" s="69">
        <v>4292</v>
      </c>
      <c r="I48" s="23">
        <v>599</v>
      </c>
      <c r="J48" s="23">
        <v>744</v>
      </c>
      <c r="K48" s="23">
        <v>226</v>
      </c>
      <c r="L48" s="23">
        <v>18</v>
      </c>
      <c r="M48" s="23">
        <v>170</v>
      </c>
      <c r="N48" s="23">
        <v>588</v>
      </c>
      <c r="O48" s="23">
        <v>21</v>
      </c>
      <c r="P48" s="23">
        <v>38</v>
      </c>
      <c r="Q48" s="23">
        <v>50</v>
      </c>
      <c r="R48" s="23">
        <v>16</v>
      </c>
      <c r="S48" s="23">
        <v>316</v>
      </c>
      <c r="T48" s="23">
        <v>73</v>
      </c>
      <c r="U48" s="23">
        <v>760</v>
      </c>
      <c r="V48" s="46">
        <v>0.27</v>
      </c>
      <c r="W48" s="46">
        <v>0.328</v>
      </c>
      <c r="X48" s="46">
        <v>0.45</v>
      </c>
      <c r="Y48" s="11">
        <v>1191</v>
      </c>
      <c r="Z48" s="23">
        <v>83</v>
      </c>
      <c r="AA48" s="23">
        <v>55</v>
      </c>
      <c r="AB48" s="23">
        <v>37</v>
      </c>
      <c r="AC48" s="10">
        <v>1109</v>
      </c>
      <c r="AD48" s="23">
        <v>409</v>
      </c>
      <c r="AE48" s="23">
        <v>336</v>
      </c>
      <c r="AF48" s="23">
        <v>35</v>
      </c>
      <c r="AG48" s="23">
        <v>885</v>
      </c>
      <c r="AH48" s="23">
        <v>67</v>
      </c>
      <c r="AI48" s="24">
        <v>3.0906801007556677</v>
      </c>
      <c r="AJ48" s="24">
        <v>1.2132661628883292</v>
      </c>
      <c r="AK48" s="28">
        <v>2833</v>
      </c>
      <c r="AL48" s="28">
        <v>3737</v>
      </c>
      <c r="AM48" s="28">
        <v>6570</v>
      </c>
    </row>
    <row r="49" spans="1:39" ht="12.75">
      <c r="A49" s="3">
        <v>2006</v>
      </c>
      <c r="B49" s="111" t="s">
        <v>96</v>
      </c>
      <c r="C49" s="3">
        <v>8</v>
      </c>
      <c r="D49" s="77">
        <v>128.35</v>
      </c>
      <c r="E49" s="77">
        <v>72</v>
      </c>
      <c r="F49" s="107">
        <v>0</v>
      </c>
      <c r="G49" s="107">
        <v>2</v>
      </c>
      <c r="H49" s="69">
        <v>4492</v>
      </c>
      <c r="I49" s="23">
        <v>693</v>
      </c>
      <c r="J49" s="23">
        <v>802</v>
      </c>
      <c r="K49" s="23">
        <v>227</v>
      </c>
      <c r="L49" s="23">
        <v>20</v>
      </c>
      <c r="M49" s="23">
        <v>185</v>
      </c>
      <c r="N49" s="23">
        <v>658</v>
      </c>
      <c r="O49" s="23">
        <v>25</v>
      </c>
      <c r="P49" s="23">
        <v>43</v>
      </c>
      <c r="Q49" s="23">
        <v>66</v>
      </c>
      <c r="R49" s="23">
        <v>26</v>
      </c>
      <c r="S49" s="23">
        <v>442</v>
      </c>
      <c r="T49" s="23">
        <v>50</v>
      </c>
      <c r="U49" s="23">
        <v>871</v>
      </c>
      <c r="V49" s="46">
        <v>0.275</v>
      </c>
      <c r="W49" s="46">
        <v>0.343</v>
      </c>
      <c r="X49" s="46">
        <v>0.458</v>
      </c>
      <c r="Y49" s="11">
        <v>1179.1</v>
      </c>
      <c r="Z49" s="23">
        <v>75</v>
      </c>
      <c r="AA49" s="23">
        <v>62</v>
      </c>
      <c r="AB49" s="23">
        <v>63</v>
      </c>
      <c r="AC49" s="10">
        <v>1226</v>
      </c>
      <c r="AD49" s="23">
        <v>566</v>
      </c>
      <c r="AE49" s="23">
        <v>393</v>
      </c>
      <c r="AF49" s="23">
        <v>30</v>
      </c>
      <c r="AG49" s="23">
        <v>933</v>
      </c>
      <c r="AH49" s="23">
        <v>68</v>
      </c>
      <c r="AI49" s="24">
        <v>4.319389607670708</v>
      </c>
      <c r="AJ49" s="24">
        <v>1.3728095356927514</v>
      </c>
      <c r="AK49" s="28">
        <v>3160.5</v>
      </c>
      <c r="AL49" s="28">
        <v>3426</v>
      </c>
      <c r="AM49" s="28">
        <v>6586.5</v>
      </c>
    </row>
    <row r="50" spans="1:39" ht="12.75">
      <c r="A50" s="3">
        <v>2007</v>
      </c>
      <c r="B50" s="111" t="s">
        <v>96</v>
      </c>
      <c r="C50" s="3">
        <v>15</v>
      </c>
      <c r="D50" s="77">
        <v>172.65</v>
      </c>
      <c r="E50" s="77">
        <v>0</v>
      </c>
      <c r="F50" s="107">
        <v>1</v>
      </c>
      <c r="G50" s="107">
        <v>2</v>
      </c>
      <c r="H50" s="69">
        <v>4300</v>
      </c>
      <c r="I50" s="23">
        <v>578</v>
      </c>
      <c r="J50" s="23">
        <v>730</v>
      </c>
      <c r="K50" s="23">
        <v>229</v>
      </c>
      <c r="L50" s="23">
        <v>20</v>
      </c>
      <c r="M50" s="23">
        <v>142</v>
      </c>
      <c r="N50" s="23">
        <v>559</v>
      </c>
      <c r="O50" s="23">
        <v>16</v>
      </c>
      <c r="P50" s="23">
        <v>30</v>
      </c>
      <c r="Q50" s="23">
        <v>51</v>
      </c>
      <c r="R50" s="23">
        <v>23</v>
      </c>
      <c r="S50" s="23">
        <v>505</v>
      </c>
      <c r="T50" s="23">
        <v>65</v>
      </c>
      <c r="U50" s="23">
        <v>837</v>
      </c>
      <c r="V50" s="46">
        <v>0.261</v>
      </c>
      <c r="W50" s="46">
        <v>0.345</v>
      </c>
      <c r="X50" s="46">
        <v>0.422</v>
      </c>
      <c r="Y50" s="11">
        <v>1049.1</v>
      </c>
      <c r="Z50" s="23">
        <v>53</v>
      </c>
      <c r="AA50" s="23">
        <v>62</v>
      </c>
      <c r="AB50" s="23">
        <v>96</v>
      </c>
      <c r="AC50" s="10">
        <v>1026</v>
      </c>
      <c r="AD50" s="23">
        <v>485</v>
      </c>
      <c r="AE50" s="23">
        <v>317</v>
      </c>
      <c r="AF50" s="23">
        <v>42</v>
      </c>
      <c r="AG50" s="23">
        <v>824</v>
      </c>
      <c r="AH50" s="23">
        <v>32</v>
      </c>
      <c r="AI50" s="24">
        <v>4.159784121975354</v>
      </c>
      <c r="AJ50" s="24">
        <v>1.279860269372944</v>
      </c>
      <c r="AK50" s="28">
        <v>2831</v>
      </c>
      <c r="AL50" s="28">
        <v>3000</v>
      </c>
      <c r="AM50" s="28">
        <v>5831</v>
      </c>
    </row>
    <row r="51" spans="3:39" ht="6" customHeight="1">
      <c r="C51" s="12"/>
      <c r="D51" s="115"/>
      <c r="E51" s="115"/>
      <c r="F51" s="109"/>
      <c r="G51" s="10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  <c r="V51" s="13"/>
      <c r="W51" s="13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ht="6" customHeight="1"/>
    <row r="53" spans="1:39" ht="12.75">
      <c r="A53" s="2" t="s">
        <v>9</v>
      </c>
      <c r="C53" s="14">
        <f>+AVERAGE(C44:C52)</f>
        <v>13.142857142857142</v>
      </c>
      <c r="D53" s="15">
        <f aca="true" t="shared" si="6" ref="D53:U53">SUM(D44:D52)</f>
        <v>733.45</v>
      </c>
      <c r="E53" s="15">
        <f t="shared" si="6"/>
        <v>243</v>
      </c>
      <c r="F53" s="107">
        <f t="shared" si="6"/>
        <v>5</v>
      </c>
      <c r="G53" s="107">
        <f t="shared" si="6"/>
        <v>8</v>
      </c>
      <c r="H53" s="69">
        <f t="shared" si="6"/>
        <v>25300</v>
      </c>
      <c r="I53" s="23">
        <f t="shared" si="6"/>
        <v>4056</v>
      </c>
      <c r="J53" s="23">
        <f t="shared" si="6"/>
        <v>4972</v>
      </c>
      <c r="K53" s="23">
        <f t="shared" si="6"/>
        <v>1527</v>
      </c>
      <c r="L53" s="23">
        <f t="shared" si="6"/>
        <v>139</v>
      </c>
      <c r="M53" s="23">
        <f t="shared" si="6"/>
        <v>1146</v>
      </c>
      <c r="N53" s="23">
        <f t="shared" si="6"/>
        <v>4093</v>
      </c>
      <c r="O53" s="23">
        <f t="shared" si="6"/>
        <v>122</v>
      </c>
      <c r="P53" s="23">
        <f t="shared" si="6"/>
        <v>249</v>
      </c>
      <c r="Q53" s="23">
        <f t="shared" si="6"/>
        <v>396</v>
      </c>
      <c r="R53" s="23">
        <f t="shared" si="6"/>
        <v>183</v>
      </c>
      <c r="S53" s="23">
        <f t="shared" si="6"/>
        <v>2727</v>
      </c>
      <c r="T53" s="23">
        <f t="shared" si="6"/>
        <v>367</v>
      </c>
      <c r="U53" s="23">
        <f t="shared" si="6"/>
        <v>5470</v>
      </c>
      <c r="V53" s="46">
        <f>+ROUND(SUM(J45:M51)/SUM(H45:H51),3)</f>
        <v>0.274</v>
      </c>
      <c r="W53" s="46">
        <f>+ROUND((SUM(J45:M51)+SUM(S45:T51))/(SUM(H45:H51)+SUM(P45:P51)+SUM(S45:T51)),3)</f>
        <v>0.341</v>
      </c>
      <c r="X53" s="46">
        <f>+ROUND((SUM(J45:J51)+2*SUM(K45:K51)+3*SUM(L45:L51)+4*SUM(M45:M51))/SUM(H45:H51),3)</f>
        <v>0.458</v>
      </c>
      <c r="Y53" s="11">
        <f>SUM(Y44:Y51)</f>
        <v>7858.865</v>
      </c>
      <c r="Z53" s="23">
        <f aca="true" t="shared" si="7" ref="Z53:AH53">SUM(Z44:Z52)</f>
        <v>488</v>
      </c>
      <c r="AA53" s="23">
        <f t="shared" si="7"/>
        <v>427</v>
      </c>
      <c r="AB53" s="23">
        <f t="shared" si="7"/>
        <v>361</v>
      </c>
      <c r="AC53" s="10">
        <f t="shared" si="7"/>
        <v>7887</v>
      </c>
      <c r="AD53" s="23">
        <f t="shared" si="7"/>
        <v>3547</v>
      </c>
      <c r="AE53" s="23">
        <f t="shared" si="7"/>
        <v>2451</v>
      </c>
      <c r="AF53" s="23">
        <f t="shared" si="7"/>
        <v>277</v>
      </c>
      <c r="AG53" s="23">
        <f t="shared" si="7"/>
        <v>6149</v>
      </c>
      <c r="AH53" s="23">
        <f t="shared" si="7"/>
        <v>327</v>
      </c>
      <c r="AI53" s="33">
        <f>AD53/Y53*9</f>
        <v>4.06203694808347</v>
      </c>
      <c r="AJ53" s="33">
        <f>(AE53+AC53)/Y53</f>
        <v>1.315457130259904</v>
      </c>
      <c r="AK53" s="28">
        <f>SUM(AK44:AK52)</f>
        <v>19497.5</v>
      </c>
      <c r="AL53" s="28">
        <f>SUM(AL44:AL52)</f>
        <v>22209.5</v>
      </c>
      <c r="AM53" s="28">
        <f>SUM(AM44:AM52)</f>
        <v>41707</v>
      </c>
    </row>
    <row r="55" spans="1:39" ht="15">
      <c r="A55" s="48" t="s">
        <v>63</v>
      </c>
      <c r="B55" s="42"/>
      <c r="C55" s="42"/>
      <c r="D55" s="113"/>
      <c r="E55" s="113"/>
      <c r="F55" s="106"/>
      <c r="G55" s="106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44"/>
      <c r="W55" s="44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1:39" s="75" customFormat="1" ht="12.75">
      <c r="A56" s="2" t="s">
        <v>7</v>
      </c>
      <c r="B56" s="110" t="s">
        <v>1</v>
      </c>
      <c r="C56" s="2" t="s">
        <v>0</v>
      </c>
      <c r="D56" s="79" t="s">
        <v>87</v>
      </c>
      <c r="E56" s="79" t="s">
        <v>8</v>
      </c>
      <c r="F56" s="78" t="s">
        <v>33</v>
      </c>
      <c r="G56" s="78" t="s">
        <v>34</v>
      </c>
      <c r="H56" s="2" t="s">
        <v>21</v>
      </c>
      <c r="I56" s="54" t="s">
        <v>16</v>
      </c>
      <c r="J56" s="2" t="s">
        <v>17</v>
      </c>
      <c r="K56" s="2" t="s">
        <v>18</v>
      </c>
      <c r="L56" s="2" t="s">
        <v>31</v>
      </c>
      <c r="M56" s="2" t="s">
        <v>19</v>
      </c>
      <c r="N56" s="2" t="s">
        <v>20</v>
      </c>
      <c r="O56" s="2" t="s">
        <v>22</v>
      </c>
      <c r="P56" s="2" t="s">
        <v>23</v>
      </c>
      <c r="Q56" s="2" t="s">
        <v>24</v>
      </c>
      <c r="R56" s="2" t="s">
        <v>25</v>
      </c>
      <c r="S56" s="2" t="s">
        <v>26</v>
      </c>
      <c r="T56" s="2" t="s">
        <v>32</v>
      </c>
      <c r="U56" s="2" t="s">
        <v>27</v>
      </c>
      <c r="V56" s="54" t="s">
        <v>28</v>
      </c>
      <c r="W56" s="74" t="s">
        <v>29</v>
      </c>
      <c r="X56" s="74" t="s">
        <v>30</v>
      </c>
      <c r="Y56" s="56" t="s">
        <v>42</v>
      </c>
      <c r="Z56" s="56" t="s">
        <v>33</v>
      </c>
      <c r="AA56" s="56" t="s">
        <v>34</v>
      </c>
      <c r="AB56" s="56" t="s">
        <v>35</v>
      </c>
      <c r="AC56" s="56" t="s">
        <v>36</v>
      </c>
      <c r="AD56" s="56" t="s">
        <v>37</v>
      </c>
      <c r="AE56" s="56" t="s">
        <v>26</v>
      </c>
      <c r="AF56" s="2" t="s">
        <v>32</v>
      </c>
      <c r="AG56" s="2" t="s">
        <v>27</v>
      </c>
      <c r="AH56" s="2" t="s">
        <v>38</v>
      </c>
      <c r="AI56" s="2" t="s">
        <v>39</v>
      </c>
      <c r="AJ56" s="2" t="s">
        <v>40</v>
      </c>
      <c r="AK56" s="2" t="s">
        <v>77</v>
      </c>
      <c r="AL56" s="2" t="s">
        <v>76</v>
      </c>
      <c r="AM56" s="2" t="s">
        <v>78</v>
      </c>
    </row>
    <row r="57" spans="1:41" ht="12.75">
      <c r="A57" s="3">
        <v>2001</v>
      </c>
      <c r="B57" s="111" t="s">
        <v>63</v>
      </c>
      <c r="C57" s="3">
        <v>5</v>
      </c>
      <c r="D57" s="77">
        <v>30</v>
      </c>
      <c r="E57" s="77">
        <v>40</v>
      </c>
      <c r="F57" s="107" t="s">
        <v>119</v>
      </c>
      <c r="G57" s="107" t="s">
        <v>119</v>
      </c>
      <c r="H57" s="10" t="s">
        <v>41</v>
      </c>
      <c r="I57" s="23">
        <v>720</v>
      </c>
      <c r="J57" s="23">
        <v>740</v>
      </c>
      <c r="K57" s="23">
        <v>259</v>
      </c>
      <c r="L57" s="23">
        <v>32</v>
      </c>
      <c r="M57" s="23">
        <v>227</v>
      </c>
      <c r="N57" s="23">
        <v>719</v>
      </c>
      <c r="O57" s="23">
        <v>22</v>
      </c>
      <c r="P57" s="23">
        <v>37</v>
      </c>
      <c r="Q57" s="23">
        <v>85</v>
      </c>
      <c r="R57" s="23">
        <v>29</v>
      </c>
      <c r="S57" s="23">
        <v>533</v>
      </c>
      <c r="T57" s="23">
        <v>36</v>
      </c>
      <c r="U57" s="23">
        <v>770</v>
      </c>
      <c r="V57" s="70" t="s">
        <v>41</v>
      </c>
      <c r="W57" s="70" t="s">
        <v>41</v>
      </c>
      <c r="X57" s="70" t="s">
        <v>41</v>
      </c>
      <c r="Y57" s="11">
        <v>1201.666</v>
      </c>
      <c r="Z57" s="23">
        <v>63</v>
      </c>
      <c r="AA57" s="23">
        <v>62</v>
      </c>
      <c r="AB57" s="23">
        <v>67</v>
      </c>
      <c r="AC57" s="10">
        <v>1262</v>
      </c>
      <c r="AD57" s="23">
        <v>593</v>
      </c>
      <c r="AE57" s="23">
        <v>311</v>
      </c>
      <c r="AF57" s="23">
        <v>42</v>
      </c>
      <c r="AG57" s="23">
        <v>822</v>
      </c>
      <c r="AH57" s="23">
        <v>35</v>
      </c>
      <c r="AI57" s="24">
        <v>4.44</v>
      </c>
      <c r="AJ57" s="24">
        <v>1.31</v>
      </c>
      <c r="AK57" s="34">
        <v>3498</v>
      </c>
      <c r="AL57" s="28">
        <v>3149</v>
      </c>
      <c r="AM57" s="28">
        <v>6647</v>
      </c>
      <c r="AN57" s="22"/>
      <c r="AO57" s="26"/>
    </row>
    <row r="58" spans="1:41" ht="12.75">
      <c r="A58" s="3">
        <v>2002</v>
      </c>
      <c r="B58" s="111" t="s">
        <v>63</v>
      </c>
      <c r="C58" s="3">
        <v>3</v>
      </c>
      <c r="D58" s="77">
        <v>83.5</v>
      </c>
      <c r="E58" s="77">
        <v>178</v>
      </c>
      <c r="F58" s="108" t="s">
        <v>119</v>
      </c>
      <c r="G58" s="108" t="s">
        <v>119</v>
      </c>
      <c r="H58" s="69">
        <v>4186</v>
      </c>
      <c r="I58" s="23">
        <v>651</v>
      </c>
      <c r="J58" s="23">
        <v>730</v>
      </c>
      <c r="K58" s="23">
        <v>250</v>
      </c>
      <c r="L58" s="23">
        <v>13</v>
      </c>
      <c r="M58" s="23">
        <v>172</v>
      </c>
      <c r="N58" s="23">
        <v>632</v>
      </c>
      <c r="O58" s="23">
        <v>13</v>
      </c>
      <c r="P58" s="23">
        <v>42</v>
      </c>
      <c r="Q58" s="23">
        <v>50</v>
      </c>
      <c r="R58" s="23">
        <v>17</v>
      </c>
      <c r="S58" s="32">
        <v>638</v>
      </c>
      <c r="T58" s="23">
        <v>45</v>
      </c>
      <c r="U58" s="23">
        <v>673</v>
      </c>
      <c r="V58" s="46">
        <v>0.278</v>
      </c>
      <c r="W58" s="72">
        <v>0.376</v>
      </c>
      <c r="X58" s="46">
        <v>0.468</v>
      </c>
      <c r="Y58" s="11">
        <v>1216.333</v>
      </c>
      <c r="Z58" s="23">
        <v>66</v>
      </c>
      <c r="AA58" s="23">
        <v>67</v>
      </c>
      <c r="AB58" s="23">
        <v>70</v>
      </c>
      <c r="AC58" s="10">
        <v>1119</v>
      </c>
      <c r="AD58" s="23">
        <v>531</v>
      </c>
      <c r="AE58" s="23">
        <v>465</v>
      </c>
      <c r="AF58" s="23">
        <v>47</v>
      </c>
      <c r="AG58" s="23">
        <v>999</v>
      </c>
      <c r="AH58" s="23">
        <v>87</v>
      </c>
      <c r="AI58" s="24">
        <v>3.929</v>
      </c>
      <c r="AJ58" s="24">
        <v>1.302</v>
      </c>
      <c r="AK58" s="28">
        <v>3278.5</v>
      </c>
      <c r="AL58" s="26">
        <v>3646.5</v>
      </c>
      <c r="AM58" s="28">
        <v>6925</v>
      </c>
      <c r="AN58" s="22"/>
      <c r="AO58" s="26"/>
    </row>
    <row r="59" spans="1:41" ht="12.75">
      <c r="A59" s="3">
        <v>2003</v>
      </c>
      <c r="B59" s="111" t="s">
        <v>63</v>
      </c>
      <c r="C59" s="3">
        <v>12</v>
      </c>
      <c r="D59" s="77">
        <v>99.75</v>
      </c>
      <c r="E59" s="77">
        <v>0</v>
      </c>
      <c r="F59" s="107">
        <v>1</v>
      </c>
      <c r="G59" s="107">
        <v>2</v>
      </c>
      <c r="H59" s="69">
        <v>4058</v>
      </c>
      <c r="I59" s="23">
        <v>647</v>
      </c>
      <c r="J59" s="23">
        <v>723</v>
      </c>
      <c r="K59" s="23">
        <v>230</v>
      </c>
      <c r="L59" s="23">
        <v>14</v>
      </c>
      <c r="M59" s="23">
        <v>161</v>
      </c>
      <c r="N59" s="23">
        <v>569</v>
      </c>
      <c r="O59" s="23">
        <v>25</v>
      </c>
      <c r="P59" s="23">
        <v>32</v>
      </c>
      <c r="Q59" s="23">
        <v>66</v>
      </c>
      <c r="R59" s="23">
        <v>21</v>
      </c>
      <c r="S59" s="23">
        <v>544</v>
      </c>
      <c r="T59" s="23">
        <v>46</v>
      </c>
      <c r="U59" s="23">
        <v>695</v>
      </c>
      <c r="V59" s="46">
        <v>0.278</v>
      </c>
      <c r="W59" s="46">
        <v>0.367</v>
      </c>
      <c r="X59" s="46">
        <v>0.461</v>
      </c>
      <c r="Y59" s="11">
        <v>1104.666</v>
      </c>
      <c r="Z59" s="23">
        <v>69</v>
      </c>
      <c r="AA59" s="23">
        <v>76</v>
      </c>
      <c r="AB59" s="23">
        <v>127</v>
      </c>
      <c r="AC59" s="10">
        <v>1123</v>
      </c>
      <c r="AD59" s="23">
        <v>527</v>
      </c>
      <c r="AE59" s="23">
        <v>440</v>
      </c>
      <c r="AF59" s="23">
        <v>59</v>
      </c>
      <c r="AG59" s="23">
        <v>797</v>
      </c>
      <c r="AH59" s="23">
        <v>46</v>
      </c>
      <c r="AI59" s="24">
        <v>4.293603155920527</v>
      </c>
      <c r="AJ59" s="24">
        <v>1.4149065428428809</v>
      </c>
      <c r="AK59" s="28">
        <v>3059</v>
      </c>
      <c r="AL59" s="26">
        <v>3286</v>
      </c>
      <c r="AM59" s="28">
        <v>6345</v>
      </c>
      <c r="AN59" s="22"/>
      <c r="AO59" s="26"/>
    </row>
    <row r="60" spans="1:41" ht="12.75">
      <c r="A60" s="3">
        <v>2004</v>
      </c>
      <c r="B60" s="111" t="s">
        <v>63</v>
      </c>
      <c r="C60" s="3">
        <v>19</v>
      </c>
      <c r="D60" s="77">
        <v>63.85</v>
      </c>
      <c r="E60" s="77">
        <v>0</v>
      </c>
      <c r="F60" s="107">
        <v>1</v>
      </c>
      <c r="G60" s="107">
        <v>2</v>
      </c>
      <c r="H60" s="69">
        <v>3730</v>
      </c>
      <c r="I60" s="23">
        <v>531</v>
      </c>
      <c r="J60" s="23">
        <v>659</v>
      </c>
      <c r="K60" s="23">
        <v>218</v>
      </c>
      <c r="L60" s="23">
        <v>13</v>
      </c>
      <c r="M60" s="23">
        <v>112</v>
      </c>
      <c r="N60" s="23">
        <v>520</v>
      </c>
      <c r="O60" s="23">
        <v>25</v>
      </c>
      <c r="P60" s="23">
        <v>25</v>
      </c>
      <c r="Q60" s="23">
        <v>50</v>
      </c>
      <c r="R60" s="23">
        <v>28</v>
      </c>
      <c r="S60" s="23">
        <v>391</v>
      </c>
      <c r="T60" s="23">
        <v>37</v>
      </c>
      <c r="U60" s="23">
        <v>654</v>
      </c>
      <c r="V60" s="46">
        <v>0.269</v>
      </c>
      <c r="W60" s="46">
        <v>0.342</v>
      </c>
      <c r="X60" s="46">
        <v>0.424</v>
      </c>
      <c r="Y60" s="11">
        <v>1155.2</v>
      </c>
      <c r="Z60" s="23">
        <v>66</v>
      </c>
      <c r="AA60" s="23">
        <v>77</v>
      </c>
      <c r="AB60" s="23">
        <v>19</v>
      </c>
      <c r="AC60" s="10">
        <v>1208</v>
      </c>
      <c r="AD60" s="23">
        <v>609</v>
      </c>
      <c r="AE60" s="23">
        <v>454</v>
      </c>
      <c r="AF60" s="23">
        <v>54</v>
      </c>
      <c r="AG60" s="23">
        <v>844</v>
      </c>
      <c r="AH60" s="23">
        <v>88</v>
      </c>
      <c r="AI60" s="24">
        <v>4.742717320029842</v>
      </c>
      <c r="AJ60" s="24">
        <v>1.4381310319083374</v>
      </c>
      <c r="AK60" s="28">
        <v>2516</v>
      </c>
      <c r="AL60" s="26">
        <v>2927.5</v>
      </c>
      <c r="AM60" s="28">
        <v>5443.5</v>
      </c>
      <c r="AN60" s="22"/>
      <c r="AO60" s="26"/>
    </row>
    <row r="61" spans="1:41" ht="12.75">
      <c r="A61" s="3">
        <v>2005</v>
      </c>
      <c r="B61" s="111" t="s">
        <v>63</v>
      </c>
      <c r="C61" s="3">
        <v>20</v>
      </c>
      <c r="D61" s="77">
        <v>42.1</v>
      </c>
      <c r="E61" s="77">
        <v>0</v>
      </c>
      <c r="F61" s="107">
        <v>0</v>
      </c>
      <c r="G61" s="107">
        <v>0</v>
      </c>
      <c r="H61" s="69">
        <v>3108</v>
      </c>
      <c r="I61" s="23">
        <v>425</v>
      </c>
      <c r="J61" s="23">
        <v>515</v>
      </c>
      <c r="K61" s="23">
        <v>191</v>
      </c>
      <c r="L61" s="23">
        <v>18</v>
      </c>
      <c r="M61" s="23">
        <v>120</v>
      </c>
      <c r="N61" s="23">
        <v>467</v>
      </c>
      <c r="O61" s="23">
        <v>4</v>
      </c>
      <c r="P61" s="23">
        <v>27</v>
      </c>
      <c r="Q61" s="23">
        <v>37</v>
      </c>
      <c r="R61" s="23">
        <v>30</v>
      </c>
      <c r="S61" s="23">
        <v>380</v>
      </c>
      <c r="T61" s="23">
        <v>46</v>
      </c>
      <c r="U61" s="23">
        <v>601</v>
      </c>
      <c r="V61" s="46">
        <v>0.272</v>
      </c>
      <c r="W61" s="46">
        <v>0.357</v>
      </c>
      <c r="X61" s="46">
        <v>0.46</v>
      </c>
      <c r="Y61" s="11">
        <v>1099.2</v>
      </c>
      <c r="Z61" s="23">
        <v>53</v>
      </c>
      <c r="AA61" s="23">
        <v>69</v>
      </c>
      <c r="AB61" s="23">
        <v>5</v>
      </c>
      <c r="AC61" s="10">
        <v>1162</v>
      </c>
      <c r="AD61" s="23">
        <v>557</v>
      </c>
      <c r="AE61" s="23">
        <v>387</v>
      </c>
      <c r="AF61" s="23">
        <v>52</v>
      </c>
      <c r="AG61" s="23">
        <v>672</v>
      </c>
      <c r="AH61" s="23">
        <v>41</v>
      </c>
      <c r="AI61" s="24">
        <v>4.558654413983291</v>
      </c>
      <c r="AJ61" s="24">
        <v>1.4086087546898303</v>
      </c>
      <c r="AK61" s="28">
        <v>2193</v>
      </c>
      <c r="AL61" s="26">
        <v>2414</v>
      </c>
      <c r="AM61" s="28">
        <v>4607</v>
      </c>
      <c r="AN61" s="22"/>
      <c r="AO61" s="26"/>
    </row>
    <row r="62" spans="1:41" ht="12.75">
      <c r="A62" s="3">
        <v>2006</v>
      </c>
      <c r="B62" s="111" t="s">
        <v>63</v>
      </c>
      <c r="C62" s="3">
        <v>20</v>
      </c>
      <c r="D62" s="77">
        <v>46.3</v>
      </c>
      <c r="E62" s="77">
        <v>0</v>
      </c>
      <c r="F62" s="107">
        <v>0</v>
      </c>
      <c r="G62" s="107">
        <v>0</v>
      </c>
      <c r="H62" s="69">
        <v>3237</v>
      </c>
      <c r="I62" s="23">
        <v>500</v>
      </c>
      <c r="J62" s="23">
        <v>564</v>
      </c>
      <c r="K62" s="23">
        <v>214</v>
      </c>
      <c r="L62" s="23">
        <v>14</v>
      </c>
      <c r="M62" s="23">
        <v>120</v>
      </c>
      <c r="N62" s="23">
        <v>499</v>
      </c>
      <c r="O62" s="23">
        <v>9</v>
      </c>
      <c r="P62" s="23">
        <v>37</v>
      </c>
      <c r="Q62" s="23">
        <v>38</v>
      </c>
      <c r="R62" s="23">
        <v>22</v>
      </c>
      <c r="S62" s="23">
        <v>416</v>
      </c>
      <c r="T62" s="23">
        <v>43</v>
      </c>
      <c r="U62" s="23">
        <v>568</v>
      </c>
      <c r="V62" s="46">
        <v>0.282</v>
      </c>
      <c r="W62" s="46">
        <v>0.367</v>
      </c>
      <c r="X62" s="46">
        <v>0.468</v>
      </c>
      <c r="Y62" s="11">
        <v>642.2</v>
      </c>
      <c r="Z62" s="23">
        <v>29</v>
      </c>
      <c r="AA62" s="23">
        <v>41</v>
      </c>
      <c r="AB62" s="23">
        <v>39</v>
      </c>
      <c r="AC62" s="10">
        <v>676</v>
      </c>
      <c r="AD62" s="23">
        <v>322</v>
      </c>
      <c r="AE62" s="23">
        <v>233</v>
      </c>
      <c r="AF62" s="23">
        <v>24</v>
      </c>
      <c r="AG62" s="23">
        <v>474</v>
      </c>
      <c r="AH62" s="23">
        <v>16</v>
      </c>
      <c r="AI62" s="24">
        <v>4.509336567358564</v>
      </c>
      <c r="AJ62" s="24">
        <v>1.414419233860916</v>
      </c>
      <c r="AK62" s="28">
        <v>2449</v>
      </c>
      <c r="AL62" s="26">
        <v>1575.5</v>
      </c>
      <c r="AM62" s="28">
        <v>4024.5</v>
      </c>
      <c r="AN62" s="22"/>
      <c r="AO62" s="26"/>
    </row>
    <row r="63" spans="1:41" ht="12.75">
      <c r="A63" s="3">
        <v>2007</v>
      </c>
      <c r="B63" s="111" t="s">
        <v>63</v>
      </c>
      <c r="C63" s="3">
        <v>19</v>
      </c>
      <c r="D63" s="77">
        <v>86.3</v>
      </c>
      <c r="E63" s="77">
        <v>0</v>
      </c>
      <c r="F63" s="107">
        <v>0</v>
      </c>
      <c r="G63" s="107">
        <v>0</v>
      </c>
      <c r="H63" s="69">
        <v>4385</v>
      </c>
      <c r="I63" s="23">
        <v>663</v>
      </c>
      <c r="J63" s="23">
        <v>890</v>
      </c>
      <c r="K63" s="23">
        <v>248</v>
      </c>
      <c r="L63" s="23">
        <v>36</v>
      </c>
      <c r="M63" s="23">
        <v>138</v>
      </c>
      <c r="N63" s="23">
        <v>635</v>
      </c>
      <c r="O63" s="23">
        <v>16</v>
      </c>
      <c r="P63" s="23">
        <v>39</v>
      </c>
      <c r="Q63" s="23">
        <v>74</v>
      </c>
      <c r="R63" s="23">
        <v>24</v>
      </c>
      <c r="S63" s="23">
        <v>421</v>
      </c>
      <c r="T63" s="23">
        <v>36</v>
      </c>
      <c r="U63" s="23">
        <v>751</v>
      </c>
      <c r="V63" s="46">
        <v>0.299</v>
      </c>
      <c r="W63" s="46">
        <v>0.362</v>
      </c>
      <c r="X63" s="46">
        <v>0.467</v>
      </c>
      <c r="Y63" s="11">
        <v>825.1</v>
      </c>
      <c r="Z63" s="23">
        <v>41</v>
      </c>
      <c r="AA63" s="23">
        <v>48</v>
      </c>
      <c r="AB63" s="23">
        <v>10</v>
      </c>
      <c r="AC63" s="10">
        <v>846</v>
      </c>
      <c r="AD63" s="23">
        <v>428</v>
      </c>
      <c r="AE63" s="23">
        <v>304</v>
      </c>
      <c r="AF63" s="23">
        <v>31</v>
      </c>
      <c r="AG63" s="23">
        <v>672</v>
      </c>
      <c r="AH63" s="23">
        <v>45</v>
      </c>
      <c r="AI63" s="24">
        <v>4.667205358126225</v>
      </c>
      <c r="AJ63" s="24">
        <v>1.3933764698455762</v>
      </c>
      <c r="AK63" s="28">
        <v>3163.5</v>
      </c>
      <c r="AL63" s="26">
        <v>2024.5</v>
      </c>
      <c r="AM63" s="28">
        <v>5188</v>
      </c>
      <c r="AN63" s="22"/>
      <c r="AO63" s="26"/>
    </row>
    <row r="64" spans="3:39" ht="6" customHeight="1">
      <c r="C64" s="12"/>
      <c r="D64" s="115"/>
      <c r="E64" s="115"/>
      <c r="F64" s="109"/>
      <c r="G64" s="10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/>
      <c r="V64" s="13"/>
      <c r="W64" s="13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ht="6" customHeight="1"/>
    <row r="66" spans="1:39" ht="12.75">
      <c r="A66" s="2" t="s">
        <v>9</v>
      </c>
      <c r="C66" s="14">
        <f>+AVERAGE(C57:C65)</f>
        <v>14</v>
      </c>
      <c r="D66" s="15">
        <f>SUM(D57:D65)</f>
        <v>451.80000000000007</v>
      </c>
      <c r="E66" s="15">
        <f>SUM(E57:E65)</f>
        <v>218</v>
      </c>
      <c r="F66" s="107">
        <f>SUM(F57:F65)</f>
        <v>2</v>
      </c>
      <c r="G66" s="107">
        <f>SUM(G57:G65)</f>
        <v>4</v>
      </c>
      <c r="H66" s="69">
        <f>SUM(H57:H65)</f>
        <v>22704</v>
      </c>
      <c r="I66" s="23">
        <f aca="true" t="shared" si="8" ref="I66:U66">SUM(I57:I65)</f>
        <v>4137</v>
      </c>
      <c r="J66" s="23">
        <f t="shared" si="8"/>
        <v>4821</v>
      </c>
      <c r="K66" s="23">
        <f t="shared" si="8"/>
        <v>1610</v>
      </c>
      <c r="L66" s="23">
        <f t="shared" si="8"/>
        <v>140</v>
      </c>
      <c r="M66" s="23">
        <f t="shared" si="8"/>
        <v>1050</v>
      </c>
      <c r="N66" s="23">
        <f t="shared" si="8"/>
        <v>4041</v>
      </c>
      <c r="O66" s="23">
        <f t="shared" si="8"/>
        <v>114</v>
      </c>
      <c r="P66" s="23">
        <f t="shared" si="8"/>
        <v>239</v>
      </c>
      <c r="Q66" s="23">
        <f t="shared" si="8"/>
        <v>400</v>
      </c>
      <c r="R66" s="23">
        <f t="shared" si="8"/>
        <v>171</v>
      </c>
      <c r="S66" s="23">
        <f t="shared" si="8"/>
        <v>3323</v>
      </c>
      <c r="T66" s="23">
        <f t="shared" si="8"/>
        <v>289</v>
      </c>
      <c r="U66" s="23">
        <f t="shared" si="8"/>
        <v>4712</v>
      </c>
      <c r="V66" s="46">
        <f>+ROUND(SUM(J58:M64)/SUM(H58:H64),3)</f>
        <v>0.28</v>
      </c>
      <c r="W66" s="46">
        <f>+ROUND((SUM(J58:M64)+SUM(S58:T64))/(SUM(H58:H64)+SUM(P58:P64)+SUM(S58:T64)),3)</f>
        <v>0.362</v>
      </c>
      <c r="X66" s="46">
        <f>+ROUND((SUM(J58:J64)+2*SUM(K58:K64)+3*SUM(L58:L64)+4*SUM(M58:M64))/SUM(H58:H64),3)</f>
        <v>0.458</v>
      </c>
      <c r="Y66" s="11">
        <f>SUM(Y57:Y64)</f>
        <v>7244.365</v>
      </c>
      <c r="Z66" s="23">
        <f>SUM(Z57:Z65)</f>
        <v>387</v>
      </c>
      <c r="AA66" s="23">
        <f>SUM(AA57:AA65)</f>
        <v>440</v>
      </c>
      <c r="AB66" s="23">
        <f>SUM(AB57:AB65)</f>
        <v>337</v>
      </c>
      <c r="AC66" s="10">
        <f aca="true" t="shared" si="9" ref="AC66:AH66">SUM(AC57:AC65)</f>
        <v>7396</v>
      </c>
      <c r="AD66" s="23">
        <f t="shared" si="9"/>
        <v>3567</v>
      </c>
      <c r="AE66" s="23">
        <f t="shared" si="9"/>
        <v>2594</v>
      </c>
      <c r="AF66" s="23">
        <f t="shared" si="9"/>
        <v>309</v>
      </c>
      <c r="AG66" s="23">
        <f t="shared" si="9"/>
        <v>5280</v>
      </c>
      <c r="AH66" s="23">
        <f t="shared" si="9"/>
        <v>358</v>
      </c>
      <c r="AI66" s="33">
        <f>AD66/Y66*9</f>
        <v>4.431444301881531</v>
      </c>
      <c r="AJ66" s="33">
        <f>(AE66+AC66)/Y66</f>
        <v>1.3790028525619569</v>
      </c>
      <c r="AK66" s="28">
        <f>SUM(AK57:AK65)</f>
        <v>20157</v>
      </c>
      <c r="AL66" s="28">
        <f>SUM(AL57:AL65)</f>
        <v>19023</v>
      </c>
      <c r="AM66" s="28">
        <f>SUM(AM57:AM65)</f>
        <v>39180</v>
      </c>
    </row>
    <row r="68" spans="1:39" ht="15">
      <c r="A68" s="48" t="s">
        <v>60</v>
      </c>
      <c r="B68" s="42"/>
      <c r="C68" s="42"/>
      <c r="D68" s="113"/>
      <c r="E68" s="113"/>
      <c r="F68" s="106"/>
      <c r="G68" s="106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  <c r="V68" s="44"/>
      <c r="W68" s="44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1:39" s="75" customFormat="1" ht="12.75">
      <c r="A69" s="2" t="s">
        <v>7</v>
      </c>
      <c r="B69" s="110" t="s">
        <v>1</v>
      </c>
      <c r="C69" s="2" t="s">
        <v>0</v>
      </c>
      <c r="D69" s="79" t="s">
        <v>87</v>
      </c>
      <c r="E69" s="79" t="s">
        <v>8</v>
      </c>
      <c r="F69" s="78" t="s">
        <v>33</v>
      </c>
      <c r="G69" s="78" t="s">
        <v>34</v>
      </c>
      <c r="H69" s="2" t="s">
        <v>21</v>
      </c>
      <c r="I69" s="54" t="s">
        <v>16</v>
      </c>
      <c r="J69" s="2" t="s">
        <v>17</v>
      </c>
      <c r="K69" s="2" t="s">
        <v>18</v>
      </c>
      <c r="L69" s="2" t="s">
        <v>31</v>
      </c>
      <c r="M69" s="2" t="s">
        <v>19</v>
      </c>
      <c r="N69" s="2" t="s">
        <v>20</v>
      </c>
      <c r="O69" s="2" t="s">
        <v>22</v>
      </c>
      <c r="P69" s="2" t="s">
        <v>23</v>
      </c>
      <c r="Q69" s="2" t="s">
        <v>24</v>
      </c>
      <c r="R69" s="2" t="s">
        <v>25</v>
      </c>
      <c r="S69" s="2" t="s">
        <v>26</v>
      </c>
      <c r="T69" s="2" t="s">
        <v>32</v>
      </c>
      <c r="U69" s="2" t="s">
        <v>27</v>
      </c>
      <c r="V69" s="54" t="s">
        <v>28</v>
      </c>
      <c r="W69" s="74" t="s">
        <v>29</v>
      </c>
      <c r="X69" s="74" t="s">
        <v>30</v>
      </c>
      <c r="Y69" s="56" t="s">
        <v>42</v>
      </c>
      <c r="Z69" s="56" t="s">
        <v>33</v>
      </c>
      <c r="AA69" s="56" t="s">
        <v>34</v>
      </c>
      <c r="AB69" s="56" t="s">
        <v>35</v>
      </c>
      <c r="AC69" s="56" t="s">
        <v>36</v>
      </c>
      <c r="AD69" s="56" t="s">
        <v>37</v>
      </c>
      <c r="AE69" s="56" t="s">
        <v>26</v>
      </c>
      <c r="AF69" s="2" t="s">
        <v>32</v>
      </c>
      <c r="AG69" s="2" t="s">
        <v>27</v>
      </c>
      <c r="AH69" s="2" t="s">
        <v>38</v>
      </c>
      <c r="AI69" s="2" t="s">
        <v>39</v>
      </c>
      <c r="AJ69" s="2" t="s">
        <v>40</v>
      </c>
      <c r="AK69" s="2" t="s">
        <v>77</v>
      </c>
      <c r="AL69" s="2" t="s">
        <v>76</v>
      </c>
      <c r="AM69" s="2" t="s">
        <v>78</v>
      </c>
    </row>
    <row r="70" spans="1:39" ht="12.75">
      <c r="A70" s="3">
        <v>2001</v>
      </c>
      <c r="B70" s="111" t="s">
        <v>60</v>
      </c>
      <c r="C70" s="3">
        <v>7</v>
      </c>
      <c r="D70" s="77">
        <v>30</v>
      </c>
      <c r="E70" s="77">
        <v>0</v>
      </c>
      <c r="F70" s="107" t="s">
        <v>119</v>
      </c>
      <c r="G70" s="107" t="s">
        <v>119</v>
      </c>
      <c r="H70" s="10" t="s">
        <v>41</v>
      </c>
      <c r="I70" s="23">
        <v>682</v>
      </c>
      <c r="J70" s="23">
        <v>836</v>
      </c>
      <c r="K70" s="23">
        <v>258</v>
      </c>
      <c r="L70" s="23">
        <v>30</v>
      </c>
      <c r="M70" s="23">
        <v>179</v>
      </c>
      <c r="N70" s="23">
        <v>716</v>
      </c>
      <c r="O70" s="23">
        <v>20</v>
      </c>
      <c r="P70" s="23">
        <v>49</v>
      </c>
      <c r="Q70" s="23">
        <v>58</v>
      </c>
      <c r="R70" s="23">
        <v>28</v>
      </c>
      <c r="S70" s="23">
        <v>416</v>
      </c>
      <c r="T70" s="23">
        <v>63</v>
      </c>
      <c r="U70" s="23">
        <v>887</v>
      </c>
      <c r="V70" s="70" t="s">
        <v>41</v>
      </c>
      <c r="W70" s="70" t="s">
        <v>41</v>
      </c>
      <c r="X70" s="70" t="s">
        <v>41</v>
      </c>
      <c r="Y70" s="11">
        <v>1204.666</v>
      </c>
      <c r="Z70" s="23">
        <v>67</v>
      </c>
      <c r="AA70" s="23">
        <v>71</v>
      </c>
      <c r="AB70" s="23">
        <v>68</v>
      </c>
      <c r="AC70" s="10">
        <v>1180</v>
      </c>
      <c r="AD70" s="23">
        <v>532</v>
      </c>
      <c r="AE70" s="23">
        <v>487</v>
      </c>
      <c r="AF70" s="23">
        <v>45</v>
      </c>
      <c r="AG70" s="10">
        <v>1010</v>
      </c>
      <c r="AH70" s="23">
        <v>29</v>
      </c>
      <c r="AI70" s="24">
        <v>3.97</v>
      </c>
      <c r="AJ70" s="24">
        <v>1.38</v>
      </c>
      <c r="AK70" s="28">
        <v>3263</v>
      </c>
      <c r="AL70" s="28">
        <v>3265</v>
      </c>
      <c r="AM70" s="28">
        <v>6528</v>
      </c>
    </row>
    <row r="71" spans="1:39" ht="12.75">
      <c r="A71" s="3">
        <v>2002</v>
      </c>
      <c r="B71" s="111" t="s">
        <v>60</v>
      </c>
      <c r="C71" s="3">
        <v>16</v>
      </c>
      <c r="D71" s="77">
        <v>58.7</v>
      </c>
      <c r="E71" s="77">
        <v>0</v>
      </c>
      <c r="F71" s="108" t="s">
        <v>119</v>
      </c>
      <c r="G71" s="108" t="s">
        <v>119</v>
      </c>
      <c r="H71" s="69">
        <v>4416</v>
      </c>
      <c r="I71" s="23">
        <v>609</v>
      </c>
      <c r="J71" s="23">
        <v>806</v>
      </c>
      <c r="K71" s="23">
        <v>245</v>
      </c>
      <c r="L71" s="23">
        <v>19</v>
      </c>
      <c r="M71" s="23">
        <v>154</v>
      </c>
      <c r="N71" s="23">
        <v>678</v>
      </c>
      <c r="O71" s="23">
        <v>10</v>
      </c>
      <c r="P71" s="23">
        <v>45</v>
      </c>
      <c r="Q71" s="23">
        <v>66</v>
      </c>
      <c r="R71" s="23">
        <v>31</v>
      </c>
      <c r="S71" s="23">
        <v>414</v>
      </c>
      <c r="T71" s="23">
        <v>53</v>
      </c>
      <c r="U71" s="23">
        <v>706</v>
      </c>
      <c r="V71" s="46">
        <v>0.277</v>
      </c>
      <c r="W71" s="46">
        <v>0.343</v>
      </c>
      <c r="X71" s="46">
        <v>0.446</v>
      </c>
      <c r="Y71" s="11">
        <v>1134.666</v>
      </c>
      <c r="Z71" s="23">
        <v>63</v>
      </c>
      <c r="AA71" s="23">
        <v>71</v>
      </c>
      <c r="AB71" s="23">
        <v>49</v>
      </c>
      <c r="AC71" s="10">
        <v>1222</v>
      </c>
      <c r="AD71" s="23">
        <v>601</v>
      </c>
      <c r="AE71" s="23">
        <v>449</v>
      </c>
      <c r="AF71" s="23">
        <v>50</v>
      </c>
      <c r="AG71" s="10">
        <v>815</v>
      </c>
      <c r="AH71" s="23">
        <v>37</v>
      </c>
      <c r="AI71" s="24">
        <v>4.767</v>
      </c>
      <c r="AJ71" s="24">
        <v>1.473</v>
      </c>
      <c r="AK71" s="28">
        <v>3087.5</v>
      </c>
      <c r="AL71" s="28">
        <v>2754.5</v>
      </c>
      <c r="AM71" s="28">
        <v>5842</v>
      </c>
    </row>
    <row r="72" spans="1:39" ht="12.75">
      <c r="A72" s="3">
        <v>2003</v>
      </c>
      <c r="B72" s="111" t="s">
        <v>60</v>
      </c>
      <c r="C72" s="3">
        <v>11</v>
      </c>
      <c r="D72" s="77">
        <v>65.65</v>
      </c>
      <c r="E72" s="77">
        <v>0</v>
      </c>
      <c r="F72" s="107">
        <v>1</v>
      </c>
      <c r="G72" s="107">
        <v>2</v>
      </c>
      <c r="H72" s="69">
        <v>4521</v>
      </c>
      <c r="I72" s="23">
        <v>733</v>
      </c>
      <c r="J72" s="23">
        <v>810</v>
      </c>
      <c r="K72" s="23">
        <v>262</v>
      </c>
      <c r="L72" s="23">
        <v>26</v>
      </c>
      <c r="M72" s="23">
        <v>199</v>
      </c>
      <c r="N72" s="23">
        <v>679</v>
      </c>
      <c r="O72" s="23">
        <v>22</v>
      </c>
      <c r="P72" s="23">
        <v>41</v>
      </c>
      <c r="Q72" s="23">
        <v>78</v>
      </c>
      <c r="R72" s="23">
        <v>34</v>
      </c>
      <c r="S72" s="23">
        <v>474</v>
      </c>
      <c r="T72" s="23">
        <v>37</v>
      </c>
      <c r="U72" s="23">
        <v>756</v>
      </c>
      <c r="V72" s="46">
        <v>0.287</v>
      </c>
      <c r="W72" s="46">
        <v>0.356</v>
      </c>
      <c r="X72" s="46">
        <v>0.488</v>
      </c>
      <c r="Y72" s="11">
        <v>1162</v>
      </c>
      <c r="Z72" s="23">
        <v>78</v>
      </c>
      <c r="AA72" s="23">
        <v>68</v>
      </c>
      <c r="AB72" s="23">
        <v>41</v>
      </c>
      <c r="AC72" s="10">
        <v>1203</v>
      </c>
      <c r="AD72" s="23">
        <v>617</v>
      </c>
      <c r="AE72" s="23">
        <v>530</v>
      </c>
      <c r="AF72" s="23">
        <v>78</v>
      </c>
      <c r="AG72" s="10">
        <v>893</v>
      </c>
      <c r="AH72" s="23">
        <v>47</v>
      </c>
      <c r="AI72" s="24">
        <v>4.7788296041308085</v>
      </c>
      <c r="AJ72" s="24">
        <v>1.491394148020654</v>
      </c>
      <c r="AK72" s="28">
        <v>3404.5</v>
      </c>
      <c r="AL72" s="28">
        <v>2981.5</v>
      </c>
      <c r="AM72" s="28">
        <v>6386</v>
      </c>
    </row>
    <row r="73" spans="1:39" ht="12.75">
      <c r="A73" s="3">
        <v>2004</v>
      </c>
      <c r="B73" s="111" t="s">
        <v>60</v>
      </c>
      <c r="C73" s="3">
        <v>20</v>
      </c>
      <c r="D73" s="77">
        <v>63.65</v>
      </c>
      <c r="E73" s="77">
        <v>0</v>
      </c>
      <c r="F73" s="107">
        <v>0</v>
      </c>
      <c r="G73" s="107">
        <v>0</v>
      </c>
      <c r="H73" s="69">
        <v>4161</v>
      </c>
      <c r="I73" s="23">
        <v>551</v>
      </c>
      <c r="J73" s="23">
        <v>747</v>
      </c>
      <c r="K73" s="23">
        <v>223</v>
      </c>
      <c r="L73" s="23">
        <v>15</v>
      </c>
      <c r="M73" s="23">
        <v>135</v>
      </c>
      <c r="N73" s="23">
        <v>561</v>
      </c>
      <c r="O73" s="23">
        <v>20</v>
      </c>
      <c r="P73" s="23">
        <v>38</v>
      </c>
      <c r="Q73" s="23">
        <v>49</v>
      </c>
      <c r="R73" s="23">
        <v>27</v>
      </c>
      <c r="S73" s="23">
        <v>385</v>
      </c>
      <c r="T73" s="23">
        <v>41</v>
      </c>
      <c r="U73" s="23">
        <v>829</v>
      </c>
      <c r="V73" s="46">
        <v>0.269</v>
      </c>
      <c r="W73" s="46">
        <v>0.334</v>
      </c>
      <c r="X73" s="46">
        <v>0.427</v>
      </c>
      <c r="Y73" s="11">
        <v>1110</v>
      </c>
      <c r="Z73" s="23">
        <v>72</v>
      </c>
      <c r="AA73" s="23">
        <v>66</v>
      </c>
      <c r="AB73" s="23">
        <v>11</v>
      </c>
      <c r="AC73" s="10">
        <v>1198</v>
      </c>
      <c r="AD73" s="23">
        <v>544</v>
      </c>
      <c r="AE73" s="23">
        <v>429</v>
      </c>
      <c r="AF73" s="23">
        <v>48</v>
      </c>
      <c r="AG73" s="10">
        <v>733</v>
      </c>
      <c r="AH73" s="23">
        <v>46</v>
      </c>
      <c r="AI73" s="24">
        <v>4.410810810810811</v>
      </c>
      <c r="AJ73" s="24">
        <v>1.4657657657657657</v>
      </c>
      <c r="AK73" s="28">
        <v>2652.5</v>
      </c>
      <c r="AL73" s="28">
        <v>2718</v>
      </c>
      <c r="AM73" s="28">
        <v>5370.5</v>
      </c>
    </row>
    <row r="74" spans="1:39" ht="12.75">
      <c r="A74" s="3">
        <v>2005</v>
      </c>
      <c r="B74" s="111" t="s">
        <v>60</v>
      </c>
      <c r="C74" s="3">
        <v>15</v>
      </c>
      <c r="D74" s="77">
        <v>80.25</v>
      </c>
      <c r="E74" s="77">
        <v>0</v>
      </c>
      <c r="F74" s="107">
        <v>0</v>
      </c>
      <c r="G74" s="107">
        <v>2</v>
      </c>
      <c r="H74" s="69">
        <v>4331</v>
      </c>
      <c r="I74" s="23">
        <v>590</v>
      </c>
      <c r="J74" s="23">
        <v>730</v>
      </c>
      <c r="K74" s="23">
        <v>249</v>
      </c>
      <c r="L74" s="23">
        <v>16</v>
      </c>
      <c r="M74" s="23">
        <v>164</v>
      </c>
      <c r="N74" s="23">
        <v>657</v>
      </c>
      <c r="O74" s="23">
        <v>41</v>
      </c>
      <c r="P74" s="23">
        <v>38</v>
      </c>
      <c r="Q74" s="23">
        <v>78</v>
      </c>
      <c r="R74" s="23">
        <v>28</v>
      </c>
      <c r="S74" s="23">
        <v>413</v>
      </c>
      <c r="T74" s="23">
        <v>49</v>
      </c>
      <c r="U74" s="23">
        <v>747</v>
      </c>
      <c r="V74" s="46">
        <v>0.268</v>
      </c>
      <c r="W74" s="46">
        <v>0.336</v>
      </c>
      <c r="X74" s="46">
        <v>0.446</v>
      </c>
      <c r="Y74" s="11">
        <v>1027.1</v>
      </c>
      <c r="Z74" s="23">
        <v>62</v>
      </c>
      <c r="AA74" s="23">
        <v>71</v>
      </c>
      <c r="AB74" s="23">
        <v>33</v>
      </c>
      <c r="AC74" s="10">
        <v>1050</v>
      </c>
      <c r="AD74" s="23">
        <v>491</v>
      </c>
      <c r="AE74" s="23">
        <v>336</v>
      </c>
      <c r="AF74" s="23">
        <v>29</v>
      </c>
      <c r="AG74" s="10">
        <v>723</v>
      </c>
      <c r="AH74" s="23">
        <v>73</v>
      </c>
      <c r="AI74" s="24">
        <v>4.301427783952882</v>
      </c>
      <c r="AJ74" s="24">
        <v>1.349123989264244</v>
      </c>
      <c r="AK74" s="28">
        <v>3010</v>
      </c>
      <c r="AL74" s="28">
        <v>2794.5</v>
      </c>
      <c r="AM74" s="28">
        <v>5804.5</v>
      </c>
    </row>
    <row r="75" spans="1:39" ht="12.75">
      <c r="A75" s="3">
        <v>2006</v>
      </c>
      <c r="B75" s="111" t="s">
        <v>60</v>
      </c>
      <c r="C75" s="3">
        <v>10</v>
      </c>
      <c r="D75" s="77">
        <v>93.5</v>
      </c>
      <c r="E75" s="77">
        <v>0</v>
      </c>
      <c r="F75" s="107">
        <v>3</v>
      </c>
      <c r="G75" s="107">
        <v>2</v>
      </c>
      <c r="H75" s="69">
        <v>4317</v>
      </c>
      <c r="I75" s="23">
        <v>679</v>
      </c>
      <c r="J75" s="23">
        <v>806</v>
      </c>
      <c r="K75" s="23">
        <v>239</v>
      </c>
      <c r="L75" s="23">
        <v>21</v>
      </c>
      <c r="M75" s="23">
        <v>186</v>
      </c>
      <c r="N75" s="23">
        <v>662</v>
      </c>
      <c r="O75" s="23">
        <v>21</v>
      </c>
      <c r="P75" s="23">
        <v>55</v>
      </c>
      <c r="Q75" s="23">
        <v>71</v>
      </c>
      <c r="R75" s="23">
        <v>20</v>
      </c>
      <c r="S75" s="23">
        <v>459</v>
      </c>
      <c r="T75" s="23">
        <v>41</v>
      </c>
      <c r="U75" s="23">
        <v>779</v>
      </c>
      <c r="V75" s="46">
        <v>0.29</v>
      </c>
      <c r="W75" s="46">
        <v>0.36</v>
      </c>
      <c r="X75" s="46">
        <v>0.484</v>
      </c>
      <c r="Y75" s="11">
        <v>1184</v>
      </c>
      <c r="Z75" s="23">
        <v>80</v>
      </c>
      <c r="AA75" s="23">
        <v>67</v>
      </c>
      <c r="AB75" s="23">
        <v>3</v>
      </c>
      <c r="AC75" s="10">
        <v>1207</v>
      </c>
      <c r="AD75" s="23">
        <v>529</v>
      </c>
      <c r="AE75" s="23">
        <v>419</v>
      </c>
      <c r="AF75" s="23">
        <v>40</v>
      </c>
      <c r="AG75" s="10">
        <v>894</v>
      </c>
      <c r="AH75" s="23">
        <v>64</v>
      </c>
      <c r="AI75" s="24">
        <v>4.021114864864865</v>
      </c>
      <c r="AJ75" s="24">
        <v>1.3733108108108107</v>
      </c>
      <c r="AK75" s="28">
        <v>3250</v>
      </c>
      <c r="AL75" s="28">
        <v>3172.5</v>
      </c>
      <c r="AM75" s="28">
        <v>6422.5</v>
      </c>
    </row>
    <row r="76" spans="1:39" ht="12.75">
      <c r="A76" s="3">
        <v>2007</v>
      </c>
      <c r="B76" s="111" t="s">
        <v>60</v>
      </c>
      <c r="C76" s="3">
        <v>4</v>
      </c>
      <c r="D76" s="77">
        <v>120.5</v>
      </c>
      <c r="E76" s="77">
        <v>193</v>
      </c>
      <c r="F76" s="107">
        <v>2</v>
      </c>
      <c r="G76" s="107">
        <v>2</v>
      </c>
      <c r="H76" s="69">
        <v>4443</v>
      </c>
      <c r="I76" s="23">
        <v>680</v>
      </c>
      <c r="J76" s="23">
        <v>802</v>
      </c>
      <c r="K76" s="23">
        <v>267</v>
      </c>
      <c r="L76" s="23">
        <v>26</v>
      </c>
      <c r="M76" s="23">
        <v>165</v>
      </c>
      <c r="N76" s="23">
        <v>633</v>
      </c>
      <c r="O76" s="23">
        <v>19</v>
      </c>
      <c r="P76" s="23">
        <v>45</v>
      </c>
      <c r="Q76" s="23">
        <v>45</v>
      </c>
      <c r="R76" s="23">
        <v>28</v>
      </c>
      <c r="S76" s="23">
        <v>482</v>
      </c>
      <c r="T76" s="23">
        <v>47</v>
      </c>
      <c r="U76" s="23">
        <v>770</v>
      </c>
      <c r="V76" s="46">
        <v>0.284</v>
      </c>
      <c r="W76" s="46">
        <v>0.357</v>
      </c>
      <c r="X76" s="46">
        <v>0.467</v>
      </c>
      <c r="Y76" s="11">
        <v>1155.2</v>
      </c>
      <c r="Z76" s="23">
        <v>76</v>
      </c>
      <c r="AA76" s="23">
        <v>50</v>
      </c>
      <c r="AB76" s="23">
        <v>51</v>
      </c>
      <c r="AC76" s="10">
        <v>1039</v>
      </c>
      <c r="AD76" s="23">
        <v>474</v>
      </c>
      <c r="AE76" s="23">
        <v>433</v>
      </c>
      <c r="AF76" s="23">
        <v>34</v>
      </c>
      <c r="AG76" s="10">
        <v>978</v>
      </c>
      <c r="AH76" s="23">
        <v>65</v>
      </c>
      <c r="AI76" s="24">
        <v>3.691376042190714</v>
      </c>
      <c r="AJ76" s="24">
        <v>1.273723753892342</v>
      </c>
      <c r="AK76" s="28">
        <v>3205</v>
      </c>
      <c r="AL76" s="28">
        <v>3582</v>
      </c>
      <c r="AM76" s="28">
        <v>6787</v>
      </c>
    </row>
    <row r="77" spans="3:39" ht="6" customHeight="1">
      <c r="C77" s="12"/>
      <c r="D77" s="115"/>
      <c r="E77" s="115"/>
      <c r="F77" s="109"/>
      <c r="G77" s="10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/>
      <c r="V77" s="13"/>
      <c r="W77" s="13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ht="6" customHeight="1"/>
    <row r="79" spans="1:39" ht="12.75">
      <c r="A79" s="2" t="s">
        <v>9</v>
      </c>
      <c r="C79" s="14">
        <f>+AVERAGE(C70:C78)</f>
        <v>11.857142857142858</v>
      </c>
      <c r="D79" s="15">
        <f>SUM(D70:D78)</f>
        <v>512.25</v>
      </c>
      <c r="E79" s="15">
        <f>SUM(E70:E78)</f>
        <v>193</v>
      </c>
      <c r="F79" s="107">
        <f>SUM(F70:F78)</f>
        <v>6</v>
      </c>
      <c r="G79" s="107">
        <f>SUM(G70:G78)</f>
        <v>8</v>
      </c>
      <c r="H79" s="69">
        <f>SUM(H70:H78)</f>
        <v>26189</v>
      </c>
      <c r="I79" s="23">
        <f aca="true" t="shared" si="10" ref="I79:U79">SUM(I70:I78)</f>
        <v>4524</v>
      </c>
      <c r="J79" s="23">
        <f t="shared" si="10"/>
        <v>5537</v>
      </c>
      <c r="K79" s="23">
        <f t="shared" si="10"/>
        <v>1743</v>
      </c>
      <c r="L79" s="23">
        <f t="shared" si="10"/>
        <v>153</v>
      </c>
      <c r="M79" s="23">
        <f t="shared" si="10"/>
        <v>1182</v>
      </c>
      <c r="N79" s="23">
        <f t="shared" si="10"/>
        <v>4586</v>
      </c>
      <c r="O79" s="23">
        <f t="shared" si="10"/>
        <v>153</v>
      </c>
      <c r="P79" s="23">
        <f t="shared" si="10"/>
        <v>311</v>
      </c>
      <c r="Q79" s="23">
        <f t="shared" si="10"/>
        <v>445</v>
      </c>
      <c r="R79" s="23">
        <f t="shared" si="10"/>
        <v>196</v>
      </c>
      <c r="S79" s="23">
        <f t="shared" si="10"/>
        <v>3043</v>
      </c>
      <c r="T79" s="23">
        <f t="shared" si="10"/>
        <v>331</v>
      </c>
      <c r="U79" s="23">
        <f t="shared" si="10"/>
        <v>5474</v>
      </c>
      <c r="V79" s="46">
        <f>+ROUND(SUM(J71:M77)/SUM(H71:H77),3)</f>
        <v>0.279</v>
      </c>
      <c r="W79" s="46">
        <f>+ROUND((SUM(J71:M77)+SUM(S71:T77))/(SUM(H71:H77)+SUM(P71:P77)+SUM(S71:T77)),3)</f>
        <v>0.348</v>
      </c>
      <c r="X79" s="46">
        <f>+ROUND((SUM(J71:J77)+2*SUM(K71:K77)+3*SUM(L71:L77)+4*SUM(M71:M77))/SUM(H71:H77),3)</f>
        <v>0.46</v>
      </c>
      <c r="Y79" s="11">
        <f>SUM(Y70:Y77)</f>
        <v>7977.6320000000005</v>
      </c>
      <c r="Z79" s="23">
        <f>SUM(Z70:Z78)</f>
        <v>498</v>
      </c>
      <c r="AA79" s="23">
        <f>SUM(AA70:AA78)</f>
        <v>464</v>
      </c>
      <c r="AB79" s="23">
        <f>SUM(AB70:AB78)</f>
        <v>256</v>
      </c>
      <c r="AC79" s="10">
        <f aca="true" t="shared" si="11" ref="AC79:AH79">SUM(AC70:AC78)</f>
        <v>8099</v>
      </c>
      <c r="AD79" s="23">
        <f t="shared" si="11"/>
        <v>3788</v>
      </c>
      <c r="AE79" s="23">
        <f t="shared" si="11"/>
        <v>3083</v>
      </c>
      <c r="AF79" s="23">
        <f t="shared" si="11"/>
        <v>324</v>
      </c>
      <c r="AG79" s="23">
        <f t="shared" si="11"/>
        <v>6046</v>
      </c>
      <c r="AH79" s="23">
        <f t="shared" si="11"/>
        <v>361</v>
      </c>
      <c r="AI79" s="33">
        <f>AD79/Y79*9</f>
        <v>4.273448562179855</v>
      </c>
      <c r="AJ79" s="33">
        <f>(AE79+AC79)/Y79</f>
        <v>1.4016690667105225</v>
      </c>
      <c r="AK79" s="28">
        <f>SUM(AK70:AK78)</f>
        <v>21872.5</v>
      </c>
      <c r="AL79" s="28">
        <f>SUM(AL70:AL78)</f>
        <v>21268</v>
      </c>
      <c r="AM79" s="28">
        <f>SUM(AM70:AM78)</f>
        <v>43140.5</v>
      </c>
    </row>
    <row r="81" spans="1:39" ht="15">
      <c r="A81" s="48" t="s">
        <v>127</v>
      </c>
      <c r="B81" s="42"/>
      <c r="C81" s="42"/>
      <c r="D81" s="113"/>
      <c r="E81" s="113"/>
      <c r="F81" s="106"/>
      <c r="G81" s="106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  <c r="V81" s="44"/>
      <c r="W81" s="44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1:39" s="75" customFormat="1" ht="12.75">
      <c r="A82" s="2" t="s">
        <v>7</v>
      </c>
      <c r="B82" s="110" t="s">
        <v>1</v>
      </c>
      <c r="C82" s="2" t="s">
        <v>0</v>
      </c>
      <c r="D82" s="79" t="s">
        <v>87</v>
      </c>
      <c r="E82" s="79" t="s">
        <v>8</v>
      </c>
      <c r="F82" s="78" t="s">
        <v>33</v>
      </c>
      <c r="G82" s="78" t="s">
        <v>34</v>
      </c>
      <c r="H82" s="2" t="s">
        <v>21</v>
      </c>
      <c r="I82" s="54" t="s">
        <v>16</v>
      </c>
      <c r="J82" s="2" t="s">
        <v>17</v>
      </c>
      <c r="K82" s="2" t="s">
        <v>18</v>
      </c>
      <c r="L82" s="2" t="s">
        <v>31</v>
      </c>
      <c r="M82" s="2" t="s">
        <v>19</v>
      </c>
      <c r="N82" s="2" t="s">
        <v>20</v>
      </c>
      <c r="O82" s="2" t="s">
        <v>22</v>
      </c>
      <c r="P82" s="2" t="s">
        <v>23</v>
      </c>
      <c r="Q82" s="2" t="s">
        <v>24</v>
      </c>
      <c r="R82" s="2" t="s">
        <v>25</v>
      </c>
      <c r="S82" s="2" t="s">
        <v>26</v>
      </c>
      <c r="T82" s="2" t="s">
        <v>32</v>
      </c>
      <c r="U82" s="2" t="s">
        <v>27</v>
      </c>
      <c r="V82" s="54" t="s">
        <v>28</v>
      </c>
      <c r="W82" s="74" t="s">
        <v>29</v>
      </c>
      <c r="X82" s="74" t="s">
        <v>30</v>
      </c>
      <c r="Y82" s="56" t="s">
        <v>42</v>
      </c>
      <c r="Z82" s="56" t="s">
        <v>33</v>
      </c>
      <c r="AA82" s="56" t="s">
        <v>34</v>
      </c>
      <c r="AB82" s="56" t="s">
        <v>35</v>
      </c>
      <c r="AC82" s="56" t="s">
        <v>36</v>
      </c>
      <c r="AD82" s="56" t="s">
        <v>37</v>
      </c>
      <c r="AE82" s="56" t="s">
        <v>26</v>
      </c>
      <c r="AF82" s="2" t="s">
        <v>32</v>
      </c>
      <c r="AG82" s="2" t="s">
        <v>27</v>
      </c>
      <c r="AH82" s="2" t="s">
        <v>38</v>
      </c>
      <c r="AI82" s="2" t="s">
        <v>39</v>
      </c>
      <c r="AJ82" s="2" t="s">
        <v>40</v>
      </c>
      <c r="AK82" s="2" t="s">
        <v>77</v>
      </c>
      <c r="AL82" s="2" t="s">
        <v>76</v>
      </c>
      <c r="AM82" s="2" t="s">
        <v>78</v>
      </c>
    </row>
    <row r="83" spans="1:39" ht="12.75">
      <c r="A83" s="3">
        <v>2001</v>
      </c>
      <c r="B83" s="111" t="s">
        <v>116</v>
      </c>
      <c r="C83" s="3">
        <v>16</v>
      </c>
      <c r="D83" s="77">
        <v>30</v>
      </c>
      <c r="E83" s="77">
        <v>0</v>
      </c>
      <c r="F83" s="107" t="s">
        <v>119</v>
      </c>
      <c r="G83" s="107" t="s">
        <v>119</v>
      </c>
      <c r="H83" s="10" t="s">
        <v>41</v>
      </c>
      <c r="I83" s="23">
        <v>541</v>
      </c>
      <c r="J83" s="23">
        <v>702</v>
      </c>
      <c r="K83" s="23">
        <v>217</v>
      </c>
      <c r="L83" s="23">
        <v>23</v>
      </c>
      <c r="M83" s="23">
        <v>121</v>
      </c>
      <c r="N83" s="23">
        <v>521</v>
      </c>
      <c r="O83" s="23">
        <v>15</v>
      </c>
      <c r="P83" s="23">
        <v>35</v>
      </c>
      <c r="Q83" s="23">
        <v>110</v>
      </c>
      <c r="R83" s="23">
        <v>50</v>
      </c>
      <c r="S83" s="23">
        <v>416</v>
      </c>
      <c r="T83" s="23">
        <v>46</v>
      </c>
      <c r="U83" s="23">
        <v>715</v>
      </c>
      <c r="V83" s="70" t="s">
        <v>41</v>
      </c>
      <c r="W83" s="70" t="s">
        <v>41</v>
      </c>
      <c r="X83" s="70" t="s">
        <v>41</v>
      </c>
      <c r="Y83" s="11">
        <v>1116.333</v>
      </c>
      <c r="Z83" s="23">
        <v>66</v>
      </c>
      <c r="AA83" s="23">
        <v>59</v>
      </c>
      <c r="AB83" s="23">
        <v>58</v>
      </c>
      <c r="AC83" s="38">
        <v>1059</v>
      </c>
      <c r="AD83" s="23">
        <v>501</v>
      </c>
      <c r="AE83" s="23">
        <v>453</v>
      </c>
      <c r="AF83" s="23">
        <v>59</v>
      </c>
      <c r="AG83" s="23">
        <v>943</v>
      </c>
      <c r="AH83" s="23">
        <v>40</v>
      </c>
      <c r="AI83" s="24">
        <v>4.04</v>
      </c>
      <c r="AJ83" s="24">
        <v>1.35</v>
      </c>
      <c r="AK83" s="28">
        <v>3652.5</v>
      </c>
      <c r="AL83" s="28">
        <v>3138.5</v>
      </c>
      <c r="AM83" s="28">
        <v>5791</v>
      </c>
    </row>
    <row r="84" spans="1:39" ht="12.75">
      <c r="A84" s="3">
        <v>2002</v>
      </c>
      <c r="B84" s="111" t="s">
        <v>116</v>
      </c>
      <c r="C84" s="3">
        <v>17</v>
      </c>
      <c r="D84" s="77">
        <v>57.3</v>
      </c>
      <c r="E84" s="77">
        <v>0</v>
      </c>
      <c r="F84" s="108" t="s">
        <v>119</v>
      </c>
      <c r="G84" s="108" t="s">
        <v>119</v>
      </c>
      <c r="H84" s="69">
        <v>3828</v>
      </c>
      <c r="I84" s="23">
        <v>507</v>
      </c>
      <c r="J84" s="23">
        <v>720</v>
      </c>
      <c r="K84" s="23">
        <v>184</v>
      </c>
      <c r="L84" s="23">
        <v>23</v>
      </c>
      <c r="M84" s="23">
        <v>79</v>
      </c>
      <c r="N84" s="23">
        <v>404</v>
      </c>
      <c r="O84" s="23">
        <v>29</v>
      </c>
      <c r="P84" s="23">
        <v>34</v>
      </c>
      <c r="Q84" s="23">
        <v>108</v>
      </c>
      <c r="R84" s="23">
        <v>44</v>
      </c>
      <c r="S84" s="23">
        <v>329</v>
      </c>
      <c r="T84" s="23">
        <v>33</v>
      </c>
      <c r="U84" s="32">
        <v>565</v>
      </c>
      <c r="V84" s="46">
        <v>0.263</v>
      </c>
      <c r="W84" s="46">
        <v>0.324</v>
      </c>
      <c r="X84" s="46">
        <v>0.385</v>
      </c>
      <c r="Y84" s="11">
        <v>1032</v>
      </c>
      <c r="Z84" s="23">
        <v>60</v>
      </c>
      <c r="AA84" s="23">
        <v>61</v>
      </c>
      <c r="AB84" s="23">
        <v>92</v>
      </c>
      <c r="AC84" s="10">
        <v>952</v>
      </c>
      <c r="AD84" s="23">
        <v>431</v>
      </c>
      <c r="AE84" s="23">
        <v>377</v>
      </c>
      <c r="AF84" s="23">
        <v>44</v>
      </c>
      <c r="AG84" s="23">
        <v>831</v>
      </c>
      <c r="AH84" s="23">
        <v>37</v>
      </c>
      <c r="AI84" s="24">
        <v>3.758</v>
      </c>
      <c r="AJ84" s="24">
        <v>1.287</v>
      </c>
      <c r="AK84" s="28">
        <v>2357</v>
      </c>
      <c r="AL84" s="28">
        <v>3118.5</v>
      </c>
      <c r="AM84" s="28">
        <v>5475.5</v>
      </c>
    </row>
    <row r="85" spans="1:39" ht="12.75">
      <c r="A85" s="90">
        <v>2003</v>
      </c>
      <c r="B85" s="111" t="s">
        <v>116</v>
      </c>
      <c r="C85" s="90">
        <v>7</v>
      </c>
      <c r="D85" s="114">
        <v>83.75</v>
      </c>
      <c r="E85" s="114">
        <v>0</v>
      </c>
      <c r="F85" s="108">
        <v>0</v>
      </c>
      <c r="G85" s="108">
        <v>2</v>
      </c>
      <c r="H85" s="91">
        <v>4430</v>
      </c>
      <c r="I85" s="92">
        <v>680</v>
      </c>
      <c r="J85" s="92">
        <v>785</v>
      </c>
      <c r="K85" s="92">
        <v>228</v>
      </c>
      <c r="L85" s="92">
        <v>32</v>
      </c>
      <c r="M85" s="92">
        <v>171</v>
      </c>
      <c r="N85" s="92">
        <v>629</v>
      </c>
      <c r="O85" s="92">
        <v>42</v>
      </c>
      <c r="P85" s="92">
        <v>32</v>
      </c>
      <c r="Q85" s="92">
        <v>119</v>
      </c>
      <c r="R85" s="92">
        <v>33</v>
      </c>
      <c r="S85" s="92">
        <v>450</v>
      </c>
      <c r="T85" s="92">
        <v>44</v>
      </c>
      <c r="U85" s="92">
        <v>693</v>
      </c>
      <c r="V85" s="94">
        <v>0.274</v>
      </c>
      <c r="W85" s="94">
        <v>0.345</v>
      </c>
      <c r="X85" s="94">
        <v>0.456</v>
      </c>
      <c r="Y85" s="95">
        <v>1192.333</v>
      </c>
      <c r="Z85" s="92">
        <v>80</v>
      </c>
      <c r="AA85" s="92">
        <v>74</v>
      </c>
      <c r="AB85" s="92">
        <v>94</v>
      </c>
      <c r="AC85" s="98">
        <v>1096</v>
      </c>
      <c r="AD85" s="92">
        <v>548</v>
      </c>
      <c r="AE85" s="92">
        <v>455</v>
      </c>
      <c r="AF85" s="92">
        <v>58</v>
      </c>
      <c r="AG85" s="92">
        <v>931</v>
      </c>
      <c r="AH85" s="92">
        <v>21</v>
      </c>
      <c r="AI85" s="96">
        <v>4.136427289248736</v>
      </c>
      <c r="AJ85" s="96">
        <v>1.3008107716189763</v>
      </c>
      <c r="AK85" s="97">
        <v>3235</v>
      </c>
      <c r="AL85" s="97">
        <v>3421</v>
      </c>
      <c r="AM85" s="97">
        <v>6656</v>
      </c>
    </row>
    <row r="86" spans="1:39" ht="12.75">
      <c r="A86" s="3">
        <v>2004</v>
      </c>
      <c r="B86" s="111" t="s">
        <v>98</v>
      </c>
      <c r="C86" s="3">
        <v>9</v>
      </c>
      <c r="D86" s="77">
        <v>68.7</v>
      </c>
      <c r="E86" s="77">
        <v>0</v>
      </c>
      <c r="F86" s="107">
        <v>0</v>
      </c>
      <c r="G86" s="107">
        <v>2</v>
      </c>
      <c r="H86" s="69">
        <v>4480</v>
      </c>
      <c r="I86" s="23">
        <v>622</v>
      </c>
      <c r="J86" s="23">
        <v>796</v>
      </c>
      <c r="K86" s="23">
        <v>239</v>
      </c>
      <c r="L86" s="23">
        <v>26</v>
      </c>
      <c r="M86" s="23">
        <v>168</v>
      </c>
      <c r="N86" s="23">
        <v>640</v>
      </c>
      <c r="O86" s="23">
        <v>26</v>
      </c>
      <c r="P86" s="23">
        <v>51</v>
      </c>
      <c r="Q86" s="23">
        <v>96</v>
      </c>
      <c r="R86" s="23">
        <v>46</v>
      </c>
      <c r="S86" s="23">
        <v>375</v>
      </c>
      <c r="T86" s="23">
        <v>54</v>
      </c>
      <c r="U86" s="23">
        <v>660</v>
      </c>
      <c r="V86" s="46">
        <v>0.274</v>
      </c>
      <c r="W86" s="46">
        <v>0.334</v>
      </c>
      <c r="X86" s="46">
        <v>0.452</v>
      </c>
      <c r="Y86" s="11">
        <v>1211.1</v>
      </c>
      <c r="Z86" s="23">
        <v>80</v>
      </c>
      <c r="AA86" s="23">
        <v>62</v>
      </c>
      <c r="AB86" s="23">
        <v>56</v>
      </c>
      <c r="AC86" s="10">
        <v>1170</v>
      </c>
      <c r="AD86" s="23">
        <v>580</v>
      </c>
      <c r="AE86" s="23">
        <v>470</v>
      </c>
      <c r="AF86" s="23">
        <v>59</v>
      </c>
      <c r="AG86" s="23">
        <v>903</v>
      </c>
      <c r="AH86" s="23">
        <v>41</v>
      </c>
      <c r="AI86" s="24">
        <v>4.309301164262553</v>
      </c>
      <c r="AJ86" s="24">
        <v>1.3538800592702276</v>
      </c>
      <c r="AK86" s="28">
        <v>3114.5</v>
      </c>
      <c r="AL86" s="28">
        <v>3341</v>
      </c>
      <c r="AM86" s="28">
        <v>6455.5</v>
      </c>
    </row>
    <row r="87" spans="1:39" ht="12.75">
      <c r="A87" s="90">
        <v>2005</v>
      </c>
      <c r="B87" s="112" t="s">
        <v>98</v>
      </c>
      <c r="C87" s="90">
        <v>19</v>
      </c>
      <c r="D87" s="114">
        <v>65.3</v>
      </c>
      <c r="E87" s="114">
        <v>0</v>
      </c>
      <c r="F87" s="107">
        <v>0</v>
      </c>
      <c r="G87" s="107">
        <v>0</v>
      </c>
      <c r="H87" s="91">
        <v>3686</v>
      </c>
      <c r="I87" s="92">
        <v>466</v>
      </c>
      <c r="J87" s="92">
        <v>621</v>
      </c>
      <c r="K87" s="92">
        <v>221</v>
      </c>
      <c r="L87" s="92">
        <v>14</v>
      </c>
      <c r="M87" s="92">
        <v>108</v>
      </c>
      <c r="N87" s="92">
        <v>461</v>
      </c>
      <c r="O87" s="92">
        <v>13</v>
      </c>
      <c r="P87" s="92">
        <v>30</v>
      </c>
      <c r="Q87" s="92">
        <v>38</v>
      </c>
      <c r="R87" s="92">
        <v>18</v>
      </c>
      <c r="S87" s="92">
        <v>309</v>
      </c>
      <c r="T87" s="92">
        <v>40</v>
      </c>
      <c r="U87" s="92">
        <v>670</v>
      </c>
      <c r="V87" s="94">
        <v>0.262</v>
      </c>
      <c r="W87" s="94">
        <v>0.323</v>
      </c>
      <c r="X87" s="94">
        <v>0.417</v>
      </c>
      <c r="Y87" s="95">
        <v>1035</v>
      </c>
      <c r="Z87" s="92">
        <v>50</v>
      </c>
      <c r="AA87" s="92">
        <v>64</v>
      </c>
      <c r="AB87" s="92">
        <v>94</v>
      </c>
      <c r="AC87" s="98">
        <v>1078</v>
      </c>
      <c r="AD87" s="92">
        <v>471</v>
      </c>
      <c r="AE87" s="92">
        <v>329</v>
      </c>
      <c r="AF87" s="92">
        <v>43</v>
      </c>
      <c r="AG87" s="92">
        <v>775</v>
      </c>
      <c r="AH87" s="92">
        <v>37</v>
      </c>
      <c r="AI87" s="96">
        <v>4.095652173913043</v>
      </c>
      <c r="AJ87" s="96">
        <v>1.3594202898550725</v>
      </c>
      <c r="AK87" s="97">
        <v>2254.5</v>
      </c>
      <c r="AL87" s="97">
        <v>2896</v>
      </c>
      <c r="AM87" s="97">
        <v>5150.5</v>
      </c>
    </row>
    <row r="88" spans="1:39" ht="12.75">
      <c r="A88" s="3">
        <v>2006</v>
      </c>
      <c r="B88" s="111" t="s">
        <v>127</v>
      </c>
      <c r="C88" s="3">
        <v>15</v>
      </c>
      <c r="D88" s="77">
        <v>77.1</v>
      </c>
      <c r="E88" s="77">
        <v>0</v>
      </c>
      <c r="F88" s="107">
        <v>1</v>
      </c>
      <c r="G88" s="107">
        <v>2</v>
      </c>
      <c r="H88" s="69">
        <v>4118</v>
      </c>
      <c r="I88" s="23">
        <v>576</v>
      </c>
      <c r="J88" s="23">
        <v>657</v>
      </c>
      <c r="K88" s="23">
        <v>224</v>
      </c>
      <c r="L88" s="23">
        <v>21</v>
      </c>
      <c r="M88" s="23">
        <v>144</v>
      </c>
      <c r="N88" s="23">
        <v>541</v>
      </c>
      <c r="O88" s="23">
        <v>11</v>
      </c>
      <c r="P88" s="23">
        <v>35</v>
      </c>
      <c r="Q88" s="23">
        <v>37</v>
      </c>
      <c r="R88" s="23">
        <v>37</v>
      </c>
      <c r="S88" s="23">
        <v>399</v>
      </c>
      <c r="T88" s="23">
        <v>34</v>
      </c>
      <c r="U88" s="23">
        <v>888</v>
      </c>
      <c r="V88" s="46">
        <v>0.254</v>
      </c>
      <c r="W88" s="46">
        <v>0.323</v>
      </c>
      <c r="X88" s="46">
        <v>0.424</v>
      </c>
      <c r="Y88" s="11">
        <v>1168.2</v>
      </c>
      <c r="Z88" s="23">
        <v>62</v>
      </c>
      <c r="AA88" s="23">
        <v>72</v>
      </c>
      <c r="AB88" s="23">
        <v>79</v>
      </c>
      <c r="AC88" s="10">
        <v>1216</v>
      </c>
      <c r="AD88" s="23">
        <v>557</v>
      </c>
      <c r="AE88" s="23">
        <v>394</v>
      </c>
      <c r="AF88" s="23">
        <v>46</v>
      </c>
      <c r="AG88" s="23">
        <v>883</v>
      </c>
      <c r="AH88" s="23">
        <v>12</v>
      </c>
      <c r="AI88" s="24">
        <v>4.2895039526242975</v>
      </c>
      <c r="AJ88" s="24">
        <v>1.3776384128715577</v>
      </c>
      <c r="AK88" s="28">
        <v>2547</v>
      </c>
      <c r="AL88" s="28">
        <v>2999</v>
      </c>
      <c r="AM88" s="28">
        <v>5546</v>
      </c>
    </row>
    <row r="89" spans="1:39" ht="12.75">
      <c r="A89" s="3">
        <v>2007</v>
      </c>
      <c r="B89" s="111" t="s">
        <v>127</v>
      </c>
      <c r="C89" s="3">
        <v>14</v>
      </c>
      <c r="D89" s="77">
        <v>90.7</v>
      </c>
      <c r="E89" s="77">
        <v>0</v>
      </c>
      <c r="F89" s="107">
        <v>0</v>
      </c>
      <c r="G89" s="107">
        <v>2</v>
      </c>
      <c r="H89" s="69">
        <v>4469</v>
      </c>
      <c r="I89" s="23">
        <v>615</v>
      </c>
      <c r="J89" s="23">
        <v>769</v>
      </c>
      <c r="K89" s="23">
        <v>253</v>
      </c>
      <c r="L89" s="23">
        <v>15</v>
      </c>
      <c r="M89" s="23">
        <v>154</v>
      </c>
      <c r="N89" s="23">
        <v>615</v>
      </c>
      <c r="O89" s="23">
        <v>14</v>
      </c>
      <c r="P89" s="23">
        <v>47</v>
      </c>
      <c r="Q89" s="23">
        <v>41</v>
      </c>
      <c r="R89" s="23">
        <v>20</v>
      </c>
      <c r="S89" s="23">
        <v>353</v>
      </c>
      <c r="T89" s="23">
        <v>46</v>
      </c>
      <c r="U89" s="23">
        <v>939</v>
      </c>
      <c r="V89" s="46">
        <v>0.267</v>
      </c>
      <c r="W89" s="46">
        <v>0.323</v>
      </c>
      <c r="X89" s="46">
        <v>0.433</v>
      </c>
      <c r="Y89" s="11">
        <v>1127</v>
      </c>
      <c r="Z89" s="23">
        <v>69</v>
      </c>
      <c r="AA89" s="23">
        <v>72</v>
      </c>
      <c r="AB89" s="23">
        <v>50</v>
      </c>
      <c r="AC89" s="10">
        <v>1203</v>
      </c>
      <c r="AD89" s="23">
        <v>533</v>
      </c>
      <c r="AE89" s="23">
        <v>368</v>
      </c>
      <c r="AF89" s="23">
        <v>40</v>
      </c>
      <c r="AG89" s="23">
        <v>816</v>
      </c>
      <c r="AH89" s="23">
        <v>63</v>
      </c>
      <c r="AI89" s="24">
        <v>4.256433007985803</v>
      </c>
      <c r="AJ89" s="24">
        <v>1.39396628216504</v>
      </c>
      <c r="AK89" s="28">
        <v>2805</v>
      </c>
      <c r="AL89" s="28">
        <v>3079</v>
      </c>
      <c r="AM89" s="28">
        <v>5884</v>
      </c>
    </row>
    <row r="90" spans="3:39" ht="6" customHeight="1">
      <c r="C90" s="12"/>
      <c r="D90" s="115"/>
      <c r="E90" s="115"/>
      <c r="F90" s="109"/>
      <c r="G90" s="10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3"/>
      <c r="V90" s="13"/>
      <c r="W90" s="13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ht="6" customHeight="1"/>
    <row r="92" spans="1:39" ht="12.75">
      <c r="A92" s="2" t="s">
        <v>9</v>
      </c>
      <c r="C92" s="14">
        <f>+AVERAGE(C83:C91)</f>
        <v>13.857142857142858</v>
      </c>
      <c r="D92" s="15">
        <f aca="true" t="shared" si="12" ref="D92:U92">SUM(D83:D91)</f>
        <v>472.84999999999997</v>
      </c>
      <c r="E92" s="15">
        <f t="shared" si="12"/>
        <v>0</v>
      </c>
      <c r="F92" s="16">
        <f t="shared" si="12"/>
        <v>1</v>
      </c>
      <c r="G92" s="16">
        <f t="shared" si="12"/>
        <v>8</v>
      </c>
      <c r="H92" s="69">
        <f t="shared" si="12"/>
        <v>25011</v>
      </c>
      <c r="I92" s="23">
        <f t="shared" si="12"/>
        <v>4007</v>
      </c>
      <c r="J92" s="23">
        <f t="shared" si="12"/>
        <v>5050</v>
      </c>
      <c r="K92" s="23">
        <f t="shared" si="12"/>
        <v>1566</v>
      </c>
      <c r="L92" s="23">
        <f t="shared" si="12"/>
        <v>154</v>
      </c>
      <c r="M92" s="23">
        <f t="shared" si="12"/>
        <v>945</v>
      </c>
      <c r="N92" s="23">
        <f t="shared" si="12"/>
        <v>3811</v>
      </c>
      <c r="O92" s="23">
        <f t="shared" si="12"/>
        <v>150</v>
      </c>
      <c r="P92" s="23">
        <f t="shared" si="12"/>
        <v>264</v>
      </c>
      <c r="Q92" s="23">
        <f t="shared" si="12"/>
        <v>549</v>
      </c>
      <c r="R92" s="23">
        <f t="shared" si="12"/>
        <v>248</v>
      </c>
      <c r="S92" s="23">
        <f t="shared" si="12"/>
        <v>2631</v>
      </c>
      <c r="T92" s="23">
        <f t="shared" si="12"/>
        <v>297</v>
      </c>
      <c r="U92" s="23">
        <f t="shared" si="12"/>
        <v>5130</v>
      </c>
      <c r="V92" s="46">
        <f>+ROUND(SUM(J84:M90)/SUM(H84:H90),3)</f>
        <v>0.266</v>
      </c>
      <c r="W92" s="46">
        <f>+ROUND((SUM(J84:M90)+SUM(S84:T90))/(SUM(H84:H90)+SUM(P84:P90)+SUM(S84:T90)),3)</f>
        <v>0.329</v>
      </c>
      <c r="X92" s="46">
        <f>+ROUND((SUM(J84:J90)+2*SUM(K84:K90)+3*SUM(L84:L90)+4*SUM(M84:M90))/SUM(H84:H90),3)</f>
        <v>0.429</v>
      </c>
      <c r="Y92" s="11">
        <f>SUM(Y83:Y90)</f>
        <v>7881.965999999999</v>
      </c>
      <c r="Z92" s="23">
        <f aca="true" t="shared" si="13" ref="Z92:AH92">SUM(Z83:Z91)</f>
        <v>467</v>
      </c>
      <c r="AA92" s="23">
        <f t="shared" si="13"/>
        <v>464</v>
      </c>
      <c r="AB92" s="23">
        <f t="shared" si="13"/>
        <v>523</v>
      </c>
      <c r="AC92" s="10">
        <f t="shared" si="13"/>
        <v>7774</v>
      </c>
      <c r="AD92" s="23">
        <f t="shared" si="13"/>
        <v>3621</v>
      </c>
      <c r="AE92" s="23">
        <f t="shared" si="13"/>
        <v>2846</v>
      </c>
      <c r="AF92" s="23">
        <f t="shared" si="13"/>
        <v>349</v>
      </c>
      <c r="AG92" s="23">
        <f t="shared" si="13"/>
        <v>6082</v>
      </c>
      <c r="AH92" s="23">
        <f t="shared" si="13"/>
        <v>251</v>
      </c>
      <c r="AI92" s="33">
        <f>AD92/Y92*9</f>
        <v>4.134628340188223</v>
      </c>
      <c r="AJ92" s="33">
        <f>(AE92+AC92)/Y92</f>
        <v>1.3473795750958582</v>
      </c>
      <c r="AK92" s="28">
        <f>SUM(AK83:AK91)</f>
        <v>19965.5</v>
      </c>
      <c r="AL92" s="28">
        <f>SUM(AL83:AL91)</f>
        <v>21993</v>
      </c>
      <c r="AM92" s="28">
        <f>SUM(AM83:AM91)</f>
        <v>40958.5</v>
      </c>
    </row>
    <row r="94" spans="1:39" ht="15">
      <c r="A94" s="48" t="s">
        <v>112</v>
      </c>
      <c r="B94" s="42"/>
      <c r="C94" s="42"/>
      <c r="D94" s="113"/>
      <c r="E94" s="113"/>
      <c r="F94" s="106"/>
      <c r="G94" s="106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4"/>
      <c r="V94" s="44"/>
      <c r="W94" s="44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1:39" s="75" customFormat="1" ht="12.75">
      <c r="A95" s="2" t="s">
        <v>7</v>
      </c>
      <c r="B95" s="110" t="s">
        <v>1</v>
      </c>
      <c r="C95" s="2" t="s">
        <v>0</v>
      </c>
      <c r="D95" s="79" t="s">
        <v>87</v>
      </c>
      <c r="E95" s="79" t="s">
        <v>8</v>
      </c>
      <c r="F95" s="78" t="s">
        <v>33</v>
      </c>
      <c r="G95" s="78" t="s">
        <v>34</v>
      </c>
      <c r="H95" s="2" t="s">
        <v>21</v>
      </c>
      <c r="I95" s="54" t="s">
        <v>16</v>
      </c>
      <c r="J95" s="2" t="s">
        <v>17</v>
      </c>
      <c r="K95" s="2" t="s">
        <v>18</v>
      </c>
      <c r="L95" s="2" t="s">
        <v>31</v>
      </c>
      <c r="M95" s="2" t="s">
        <v>19</v>
      </c>
      <c r="N95" s="2" t="s">
        <v>20</v>
      </c>
      <c r="O95" s="2" t="s">
        <v>22</v>
      </c>
      <c r="P95" s="2" t="s">
        <v>23</v>
      </c>
      <c r="Q95" s="2" t="s">
        <v>24</v>
      </c>
      <c r="R95" s="2" t="s">
        <v>25</v>
      </c>
      <c r="S95" s="2" t="s">
        <v>26</v>
      </c>
      <c r="T95" s="2" t="s">
        <v>32</v>
      </c>
      <c r="U95" s="2" t="s">
        <v>27</v>
      </c>
      <c r="V95" s="54" t="s">
        <v>28</v>
      </c>
      <c r="W95" s="74" t="s">
        <v>29</v>
      </c>
      <c r="X95" s="74" t="s">
        <v>30</v>
      </c>
      <c r="Y95" s="56" t="s">
        <v>42</v>
      </c>
      <c r="Z95" s="56" t="s">
        <v>33</v>
      </c>
      <c r="AA95" s="56" t="s">
        <v>34</v>
      </c>
      <c r="AB95" s="56" t="s">
        <v>35</v>
      </c>
      <c r="AC95" s="56" t="s">
        <v>36</v>
      </c>
      <c r="AD95" s="56" t="s">
        <v>37</v>
      </c>
      <c r="AE95" s="56" t="s">
        <v>26</v>
      </c>
      <c r="AF95" s="2" t="s">
        <v>32</v>
      </c>
      <c r="AG95" s="2" t="s">
        <v>27</v>
      </c>
      <c r="AH95" s="2" t="s">
        <v>38</v>
      </c>
      <c r="AI95" s="2" t="s">
        <v>39</v>
      </c>
      <c r="AJ95" s="2" t="s">
        <v>40</v>
      </c>
      <c r="AK95" s="2" t="s">
        <v>77</v>
      </c>
      <c r="AL95" s="2" t="s">
        <v>76</v>
      </c>
      <c r="AM95" s="2" t="s">
        <v>78</v>
      </c>
    </row>
    <row r="96" spans="1:39" ht="12.75">
      <c r="A96" s="3">
        <v>2001</v>
      </c>
      <c r="B96" s="111" t="s">
        <v>69</v>
      </c>
      <c r="C96" s="3">
        <v>6</v>
      </c>
      <c r="D96" s="77">
        <v>30</v>
      </c>
      <c r="E96" s="77">
        <v>20</v>
      </c>
      <c r="F96" s="107" t="s">
        <v>119</v>
      </c>
      <c r="G96" s="107" t="s">
        <v>119</v>
      </c>
      <c r="H96" s="10" t="s">
        <v>41</v>
      </c>
      <c r="I96" s="23">
        <v>643</v>
      </c>
      <c r="J96" s="23">
        <v>760</v>
      </c>
      <c r="K96" s="23">
        <v>224</v>
      </c>
      <c r="L96" s="23">
        <v>22</v>
      </c>
      <c r="M96" s="23">
        <v>177</v>
      </c>
      <c r="N96" s="23">
        <v>642</v>
      </c>
      <c r="O96" s="23">
        <v>13</v>
      </c>
      <c r="P96" s="23">
        <v>38</v>
      </c>
      <c r="Q96" s="23">
        <v>73</v>
      </c>
      <c r="R96" s="23">
        <v>32</v>
      </c>
      <c r="S96" s="23">
        <v>477</v>
      </c>
      <c r="T96" s="23">
        <v>44</v>
      </c>
      <c r="U96" s="23">
        <v>832</v>
      </c>
      <c r="V96" s="70" t="s">
        <v>41</v>
      </c>
      <c r="W96" s="70" t="s">
        <v>41</v>
      </c>
      <c r="X96" s="70" t="s">
        <v>41</v>
      </c>
      <c r="Y96" s="11">
        <v>1206.333</v>
      </c>
      <c r="Z96" s="32">
        <v>95</v>
      </c>
      <c r="AA96" s="23">
        <v>57</v>
      </c>
      <c r="AB96" s="23">
        <v>33</v>
      </c>
      <c r="AC96" s="10">
        <v>1188</v>
      </c>
      <c r="AD96" s="23">
        <v>556</v>
      </c>
      <c r="AE96" s="23">
        <v>396</v>
      </c>
      <c r="AF96" s="23">
        <v>50</v>
      </c>
      <c r="AG96" s="38">
        <v>1071</v>
      </c>
      <c r="AH96" s="23">
        <v>37</v>
      </c>
      <c r="AI96" s="24">
        <v>4.15</v>
      </c>
      <c r="AJ96" s="24">
        <v>1.31</v>
      </c>
      <c r="AK96" s="28">
        <v>3064.5</v>
      </c>
      <c r="AL96" s="28">
        <v>3518.5</v>
      </c>
      <c r="AM96" s="28">
        <v>6583</v>
      </c>
    </row>
    <row r="97" spans="1:39" ht="12.75">
      <c r="A97" s="3">
        <v>2002</v>
      </c>
      <c r="B97" s="111" t="s">
        <v>69</v>
      </c>
      <c r="C97" s="3">
        <v>14</v>
      </c>
      <c r="D97" s="77">
        <v>59.4</v>
      </c>
      <c r="E97" s="77">
        <v>0</v>
      </c>
      <c r="F97" s="108" t="s">
        <v>119</v>
      </c>
      <c r="G97" s="108" t="s">
        <v>119</v>
      </c>
      <c r="H97" s="69">
        <v>4149</v>
      </c>
      <c r="I97" s="23">
        <v>616</v>
      </c>
      <c r="J97" s="23">
        <v>720</v>
      </c>
      <c r="K97" s="23">
        <v>230</v>
      </c>
      <c r="L97" s="23">
        <v>15</v>
      </c>
      <c r="M97" s="23">
        <v>149</v>
      </c>
      <c r="N97" s="23">
        <v>535</v>
      </c>
      <c r="O97" s="23">
        <v>21</v>
      </c>
      <c r="P97" s="23">
        <v>29</v>
      </c>
      <c r="Q97" s="23">
        <v>71</v>
      </c>
      <c r="R97" s="23">
        <v>21</v>
      </c>
      <c r="S97" s="23">
        <v>456</v>
      </c>
      <c r="T97" s="23">
        <v>54</v>
      </c>
      <c r="U97" s="23">
        <v>734</v>
      </c>
      <c r="V97" s="46">
        <v>0.268</v>
      </c>
      <c r="W97" s="46">
        <v>0.346</v>
      </c>
      <c r="X97" s="46">
        <v>0.439</v>
      </c>
      <c r="Y97" s="11">
        <v>1197</v>
      </c>
      <c r="Z97" s="23">
        <v>83</v>
      </c>
      <c r="AA97" s="23">
        <v>63</v>
      </c>
      <c r="AB97" s="23">
        <v>3</v>
      </c>
      <c r="AC97" s="10">
        <v>1139</v>
      </c>
      <c r="AD97" s="23">
        <v>455</v>
      </c>
      <c r="AE97" s="23">
        <v>381</v>
      </c>
      <c r="AF97" s="23">
        <v>62</v>
      </c>
      <c r="AG97" s="10">
        <v>975</v>
      </c>
      <c r="AH97" s="23">
        <v>19</v>
      </c>
      <c r="AI97" s="35">
        <v>3.421</v>
      </c>
      <c r="AJ97" s="24">
        <v>1.269</v>
      </c>
      <c r="AK97" s="28">
        <v>2861.5</v>
      </c>
      <c r="AL97" s="28">
        <v>3230</v>
      </c>
      <c r="AM97" s="28">
        <v>6091.5</v>
      </c>
    </row>
    <row r="98" spans="1:39" ht="12.75">
      <c r="A98" s="3">
        <v>2003</v>
      </c>
      <c r="B98" s="111" t="s">
        <v>69</v>
      </c>
      <c r="C98" s="3">
        <v>4</v>
      </c>
      <c r="D98" s="77">
        <v>82.75</v>
      </c>
      <c r="E98" s="77">
        <v>147</v>
      </c>
      <c r="F98" s="107">
        <v>2</v>
      </c>
      <c r="G98" s="107">
        <v>2</v>
      </c>
      <c r="H98" s="69">
        <v>4590</v>
      </c>
      <c r="I98" s="23">
        <v>723</v>
      </c>
      <c r="J98" s="23">
        <v>793</v>
      </c>
      <c r="K98" s="23">
        <v>258</v>
      </c>
      <c r="L98" s="23">
        <v>20</v>
      </c>
      <c r="M98" s="23">
        <v>179</v>
      </c>
      <c r="N98" s="23">
        <v>700</v>
      </c>
      <c r="O98" s="23">
        <v>18</v>
      </c>
      <c r="P98" s="23">
        <v>51</v>
      </c>
      <c r="Q98" s="23">
        <v>95</v>
      </c>
      <c r="R98" s="23">
        <v>33</v>
      </c>
      <c r="S98" s="23">
        <v>513</v>
      </c>
      <c r="T98" s="23">
        <v>47</v>
      </c>
      <c r="U98" s="23">
        <v>771</v>
      </c>
      <c r="V98" s="46">
        <v>0.272</v>
      </c>
      <c r="W98" s="46">
        <v>0.348</v>
      </c>
      <c r="X98" s="46">
        <v>0.454</v>
      </c>
      <c r="Y98" s="11">
        <v>1214</v>
      </c>
      <c r="Z98" s="23">
        <v>80</v>
      </c>
      <c r="AA98" s="23">
        <v>68</v>
      </c>
      <c r="AB98" s="23">
        <v>63</v>
      </c>
      <c r="AC98" s="10">
        <v>1171</v>
      </c>
      <c r="AD98" s="23">
        <v>517</v>
      </c>
      <c r="AE98" s="23">
        <v>330</v>
      </c>
      <c r="AF98" s="23">
        <v>64</v>
      </c>
      <c r="AG98" s="10">
        <v>921</v>
      </c>
      <c r="AH98" s="23">
        <v>22</v>
      </c>
      <c r="AI98" s="35">
        <v>3.8327841845140034</v>
      </c>
      <c r="AJ98" s="24">
        <v>1.2364085667215816</v>
      </c>
      <c r="AK98" s="28">
        <v>3396</v>
      </c>
      <c r="AL98" s="28">
        <v>3429.5</v>
      </c>
      <c r="AM98" s="28">
        <v>6825.5</v>
      </c>
    </row>
    <row r="99" spans="1:39" ht="12.75">
      <c r="A99" s="90">
        <v>2004</v>
      </c>
      <c r="B99" s="111" t="s">
        <v>69</v>
      </c>
      <c r="C99" s="90">
        <v>10</v>
      </c>
      <c r="D99" s="114">
        <v>67.2</v>
      </c>
      <c r="E99" s="114">
        <v>0</v>
      </c>
      <c r="F99" s="108">
        <v>0</v>
      </c>
      <c r="G99" s="108">
        <v>0</v>
      </c>
      <c r="H99" s="91">
        <v>4352</v>
      </c>
      <c r="I99" s="92">
        <v>673</v>
      </c>
      <c r="J99" s="92">
        <v>741</v>
      </c>
      <c r="K99" s="92">
        <v>253</v>
      </c>
      <c r="L99" s="92">
        <v>18</v>
      </c>
      <c r="M99" s="92">
        <v>170</v>
      </c>
      <c r="N99" s="92">
        <v>668</v>
      </c>
      <c r="O99" s="92">
        <v>21</v>
      </c>
      <c r="P99" s="92">
        <v>46</v>
      </c>
      <c r="Q99" s="92">
        <v>61</v>
      </c>
      <c r="R99" s="92">
        <v>27</v>
      </c>
      <c r="S99" s="92">
        <v>471</v>
      </c>
      <c r="T99" s="92">
        <v>46</v>
      </c>
      <c r="U99" s="92">
        <v>765</v>
      </c>
      <c r="V99" s="94">
        <v>0.272</v>
      </c>
      <c r="W99" s="94">
        <v>0.346</v>
      </c>
      <c r="X99" s="94">
        <v>0.455</v>
      </c>
      <c r="Y99" s="95">
        <v>1183.1</v>
      </c>
      <c r="Z99" s="92">
        <v>74</v>
      </c>
      <c r="AA99" s="92">
        <v>71</v>
      </c>
      <c r="AB99" s="92">
        <v>3</v>
      </c>
      <c r="AC99" s="98">
        <v>1140</v>
      </c>
      <c r="AD99" s="92">
        <v>496</v>
      </c>
      <c r="AE99" s="92">
        <v>311</v>
      </c>
      <c r="AF99" s="92">
        <v>40</v>
      </c>
      <c r="AG99" s="98">
        <v>961</v>
      </c>
      <c r="AH99" s="92">
        <v>71</v>
      </c>
      <c r="AI99" s="99">
        <v>3.772394472461817</v>
      </c>
      <c r="AJ99" s="96">
        <v>1.2261972176393585</v>
      </c>
      <c r="AK99" s="97">
        <v>3158</v>
      </c>
      <c r="AL99" s="97">
        <v>3296</v>
      </c>
      <c r="AM99" s="97">
        <v>6454</v>
      </c>
    </row>
    <row r="100" spans="1:39" ht="12.75">
      <c r="A100" s="3">
        <v>2005</v>
      </c>
      <c r="B100" s="111" t="s">
        <v>112</v>
      </c>
      <c r="C100" s="3">
        <v>5</v>
      </c>
      <c r="D100" s="77">
        <v>172.55</v>
      </c>
      <c r="E100" s="77">
        <v>118</v>
      </c>
      <c r="F100" s="107">
        <v>1</v>
      </c>
      <c r="G100" s="107">
        <v>2</v>
      </c>
      <c r="H100" s="69">
        <v>4400</v>
      </c>
      <c r="I100" s="23">
        <v>650</v>
      </c>
      <c r="J100" s="23">
        <v>791</v>
      </c>
      <c r="K100" s="23">
        <v>226</v>
      </c>
      <c r="L100" s="23">
        <v>17</v>
      </c>
      <c r="M100" s="23">
        <v>185</v>
      </c>
      <c r="N100" s="23">
        <v>723</v>
      </c>
      <c r="O100" s="23">
        <v>18</v>
      </c>
      <c r="P100" s="23">
        <v>34</v>
      </c>
      <c r="Q100" s="23">
        <v>67</v>
      </c>
      <c r="R100" s="23">
        <v>32</v>
      </c>
      <c r="S100" s="23">
        <v>567</v>
      </c>
      <c r="T100" s="23">
        <v>53</v>
      </c>
      <c r="U100" s="23">
        <v>826</v>
      </c>
      <c r="V100" s="46">
        <v>0.277</v>
      </c>
      <c r="W100" s="46">
        <v>0.364</v>
      </c>
      <c r="X100" s="46">
        <v>0.462</v>
      </c>
      <c r="Y100" s="11">
        <v>1092.2</v>
      </c>
      <c r="Z100" s="23">
        <v>76</v>
      </c>
      <c r="AA100" s="23">
        <v>52</v>
      </c>
      <c r="AB100" s="23">
        <v>81</v>
      </c>
      <c r="AC100" s="10">
        <v>996</v>
      </c>
      <c r="AD100" s="23">
        <v>449</v>
      </c>
      <c r="AE100" s="23">
        <v>361</v>
      </c>
      <c r="AF100" s="23">
        <v>45</v>
      </c>
      <c r="AG100" s="10">
        <v>867</v>
      </c>
      <c r="AH100" s="23">
        <v>43</v>
      </c>
      <c r="AI100" s="35">
        <v>3.6982918668878493</v>
      </c>
      <c r="AJ100" s="24">
        <v>1.2419158780912674</v>
      </c>
      <c r="AK100" s="28">
        <v>3293.5</v>
      </c>
      <c r="AL100" s="28">
        <v>3457</v>
      </c>
      <c r="AM100" s="28">
        <v>6750.5</v>
      </c>
    </row>
    <row r="101" spans="1:39" ht="12.75">
      <c r="A101" s="3">
        <v>2006</v>
      </c>
      <c r="B101" s="111" t="s">
        <v>112</v>
      </c>
      <c r="C101" s="3">
        <v>6</v>
      </c>
      <c r="D101" s="77">
        <v>84</v>
      </c>
      <c r="E101" s="77">
        <v>108</v>
      </c>
      <c r="F101" s="107">
        <v>1</v>
      </c>
      <c r="G101" s="107">
        <v>2</v>
      </c>
      <c r="H101" s="69">
        <v>4527</v>
      </c>
      <c r="I101" s="23">
        <v>681</v>
      </c>
      <c r="J101" s="23">
        <v>879</v>
      </c>
      <c r="K101" s="23">
        <v>260</v>
      </c>
      <c r="L101" s="23">
        <v>16</v>
      </c>
      <c r="M101" s="23">
        <v>152</v>
      </c>
      <c r="N101" s="23">
        <v>689</v>
      </c>
      <c r="O101" s="23">
        <v>19</v>
      </c>
      <c r="P101" s="23">
        <v>48</v>
      </c>
      <c r="Q101" s="23">
        <v>76</v>
      </c>
      <c r="R101" s="23">
        <v>26</v>
      </c>
      <c r="S101" s="23">
        <v>508</v>
      </c>
      <c r="T101" s="23">
        <v>55</v>
      </c>
      <c r="U101" s="23">
        <v>827</v>
      </c>
      <c r="V101" s="46">
        <v>0.289</v>
      </c>
      <c r="W101" s="46">
        <v>0.364</v>
      </c>
      <c r="X101" s="46">
        <v>0.454</v>
      </c>
      <c r="Y101" s="11">
        <v>1186</v>
      </c>
      <c r="Z101" s="23">
        <v>85</v>
      </c>
      <c r="AA101" s="23">
        <v>64</v>
      </c>
      <c r="AB101" s="23">
        <v>92</v>
      </c>
      <c r="AC101" s="10">
        <v>1179</v>
      </c>
      <c r="AD101" s="23">
        <v>561</v>
      </c>
      <c r="AE101" s="23">
        <v>370</v>
      </c>
      <c r="AF101" s="23">
        <v>55</v>
      </c>
      <c r="AG101" s="10">
        <v>888</v>
      </c>
      <c r="AH101" s="23">
        <v>24</v>
      </c>
      <c r="AI101" s="35">
        <v>4.25716694772344</v>
      </c>
      <c r="AJ101" s="24">
        <v>1.306070826306914</v>
      </c>
      <c r="AK101" s="28">
        <v>3317.5</v>
      </c>
      <c r="AL101" s="28">
        <v>3468.5</v>
      </c>
      <c r="AM101" s="28">
        <v>6786</v>
      </c>
    </row>
    <row r="102" spans="1:39" ht="12.75">
      <c r="A102" s="3">
        <v>2007</v>
      </c>
      <c r="B102" s="111" t="s">
        <v>112</v>
      </c>
      <c r="C102" s="3">
        <v>13</v>
      </c>
      <c r="D102" s="77">
        <v>143.5</v>
      </c>
      <c r="E102" s="77">
        <v>0</v>
      </c>
      <c r="F102" s="107">
        <v>0</v>
      </c>
      <c r="G102" s="107">
        <v>0</v>
      </c>
      <c r="H102" s="69">
        <v>3687</v>
      </c>
      <c r="I102" s="23">
        <v>628</v>
      </c>
      <c r="J102" s="23">
        <v>639</v>
      </c>
      <c r="K102" s="23">
        <v>211</v>
      </c>
      <c r="L102" s="23">
        <v>13</v>
      </c>
      <c r="M102" s="23">
        <v>148</v>
      </c>
      <c r="N102" s="23">
        <v>606</v>
      </c>
      <c r="O102" s="23">
        <v>13</v>
      </c>
      <c r="P102" s="23">
        <v>35</v>
      </c>
      <c r="Q102" s="23">
        <v>62</v>
      </c>
      <c r="R102" s="23">
        <v>24</v>
      </c>
      <c r="S102" s="23">
        <v>560</v>
      </c>
      <c r="T102" s="23">
        <v>47</v>
      </c>
      <c r="U102" s="23">
        <v>637</v>
      </c>
      <c r="V102" s="46">
        <v>0.274</v>
      </c>
      <c r="W102" s="46">
        <v>0.374</v>
      </c>
      <c r="X102" s="46">
        <v>0.459</v>
      </c>
      <c r="Y102" s="11">
        <v>950</v>
      </c>
      <c r="Z102" s="23">
        <v>70</v>
      </c>
      <c r="AA102" s="23">
        <v>52</v>
      </c>
      <c r="AB102" s="23">
        <v>79</v>
      </c>
      <c r="AC102" s="10">
        <v>913</v>
      </c>
      <c r="AD102" s="23">
        <v>418</v>
      </c>
      <c r="AE102" s="23">
        <v>330</v>
      </c>
      <c r="AF102" s="23">
        <v>37</v>
      </c>
      <c r="AG102" s="10">
        <v>812</v>
      </c>
      <c r="AH102" s="23">
        <v>26</v>
      </c>
      <c r="AI102" s="35">
        <v>3.96</v>
      </c>
      <c r="AJ102" s="24">
        <v>1.308421052631579</v>
      </c>
      <c r="AK102" s="28">
        <v>2960</v>
      </c>
      <c r="AL102" s="28">
        <v>2954</v>
      </c>
      <c r="AM102" s="28">
        <v>5914</v>
      </c>
    </row>
    <row r="103" spans="3:39" ht="6" customHeight="1">
      <c r="C103" s="12"/>
      <c r="D103" s="115"/>
      <c r="E103" s="115"/>
      <c r="F103" s="109"/>
      <c r="G103" s="109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3"/>
      <c r="V103" s="13"/>
      <c r="W103" s="13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ht="6" customHeight="1"/>
    <row r="105" spans="1:39" ht="12.75">
      <c r="A105" s="2" t="s">
        <v>9</v>
      </c>
      <c r="C105" s="14">
        <f>+AVERAGE(C96:C104)</f>
        <v>8.285714285714286</v>
      </c>
      <c r="D105" s="15">
        <f>SUM(D96:D104)</f>
        <v>639.4000000000001</v>
      </c>
      <c r="E105" s="15">
        <f>SUM(E96:E104)</f>
        <v>393</v>
      </c>
      <c r="F105" s="107">
        <f>SUM(F96:F104)</f>
        <v>4</v>
      </c>
      <c r="G105" s="107">
        <f>SUM(G96:G104)</f>
        <v>6</v>
      </c>
      <c r="H105" s="69">
        <f>SUM(H96:H104)</f>
        <v>25705</v>
      </c>
      <c r="I105" s="23">
        <f aca="true" t="shared" si="14" ref="I105:U105">SUM(I96:I104)</f>
        <v>4614</v>
      </c>
      <c r="J105" s="23">
        <f t="shared" si="14"/>
        <v>5323</v>
      </c>
      <c r="K105" s="23">
        <f t="shared" si="14"/>
        <v>1662</v>
      </c>
      <c r="L105" s="23">
        <f t="shared" si="14"/>
        <v>121</v>
      </c>
      <c r="M105" s="23">
        <f t="shared" si="14"/>
        <v>1160</v>
      </c>
      <c r="N105" s="23">
        <f t="shared" si="14"/>
        <v>4563</v>
      </c>
      <c r="O105" s="23">
        <f t="shared" si="14"/>
        <v>123</v>
      </c>
      <c r="P105" s="23">
        <f t="shared" si="14"/>
        <v>281</v>
      </c>
      <c r="Q105" s="23">
        <f t="shared" si="14"/>
        <v>505</v>
      </c>
      <c r="R105" s="23">
        <f t="shared" si="14"/>
        <v>195</v>
      </c>
      <c r="S105" s="23">
        <f t="shared" si="14"/>
        <v>3552</v>
      </c>
      <c r="T105" s="23">
        <f t="shared" si="14"/>
        <v>346</v>
      </c>
      <c r="U105" s="23">
        <f t="shared" si="14"/>
        <v>5392</v>
      </c>
      <c r="V105" s="46">
        <f>+ROUND(SUM(J97:M103)/SUM(H97:H103),3)</f>
        <v>0.276</v>
      </c>
      <c r="W105" s="46">
        <f>+ROUND((SUM(J97:M103)+SUM(S97:T103))/(SUM(H97:H103)+SUM(P97:P103)+SUM(S97:T103)),3)</f>
        <v>0.357</v>
      </c>
      <c r="X105" s="46">
        <f>+ROUND((SUM(J97:J103)+2*SUM(K97:K103)+3*SUM(L97:L103)+4*SUM(M97:M103))/SUM(H97:H103),3)</f>
        <v>0.454</v>
      </c>
      <c r="Y105" s="11">
        <f>SUM(Y96:Y103)</f>
        <v>8028.633</v>
      </c>
      <c r="Z105" s="23">
        <f>SUM(Z96:Z104)</f>
        <v>563</v>
      </c>
      <c r="AA105" s="23">
        <f>SUM(AA96:AA104)</f>
        <v>427</v>
      </c>
      <c r="AB105" s="23">
        <f>SUM(AB96:AB104)</f>
        <v>354</v>
      </c>
      <c r="AC105" s="10">
        <f aca="true" t="shared" si="15" ref="AC105:AH105">SUM(AC96:AC104)</f>
        <v>7726</v>
      </c>
      <c r="AD105" s="23">
        <f t="shared" si="15"/>
        <v>3452</v>
      </c>
      <c r="AE105" s="23">
        <f t="shared" si="15"/>
        <v>2479</v>
      </c>
      <c r="AF105" s="23">
        <f t="shared" si="15"/>
        <v>353</v>
      </c>
      <c r="AG105" s="23">
        <f t="shared" si="15"/>
        <v>6495</v>
      </c>
      <c r="AH105" s="23">
        <f t="shared" si="15"/>
        <v>242</v>
      </c>
      <c r="AI105" s="33">
        <f>AD105/Y105*9</f>
        <v>3.8696500388048625</v>
      </c>
      <c r="AJ105" s="33">
        <f>(AE105+AC105)/Y105</f>
        <v>1.271075661323665</v>
      </c>
      <c r="AK105" s="28">
        <f>SUM(AK96:AK104)</f>
        <v>22051</v>
      </c>
      <c r="AL105" s="28">
        <f>SUM(AL96:AL104)</f>
        <v>23353.5</v>
      </c>
      <c r="AM105" s="28">
        <f>SUM(AM96:AM104)</f>
        <v>45404.5</v>
      </c>
    </row>
    <row r="107" spans="1:39" ht="15">
      <c r="A107" s="48" t="s">
        <v>88</v>
      </c>
      <c r="B107" s="42"/>
      <c r="C107" s="42"/>
      <c r="D107" s="113"/>
      <c r="E107" s="113"/>
      <c r="F107" s="106"/>
      <c r="G107" s="106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4"/>
      <c r="V107" s="44"/>
      <c r="W107" s="44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1:39" s="75" customFormat="1" ht="12.75">
      <c r="A108" s="2" t="s">
        <v>7</v>
      </c>
      <c r="B108" s="110" t="s">
        <v>1</v>
      </c>
      <c r="C108" s="2" t="s">
        <v>0</v>
      </c>
      <c r="D108" s="79" t="s">
        <v>87</v>
      </c>
      <c r="E108" s="79" t="s">
        <v>8</v>
      </c>
      <c r="F108" s="78" t="s">
        <v>33</v>
      </c>
      <c r="G108" s="78" t="s">
        <v>34</v>
      </c>
      <c r="H108" s="2" t="s">
        <v>21</v>
      </c>
      <c r="I108" s="54" t="s">
        <v>16</v>
      </c>
      <c r="J108" s="2" t="s">
        <v>17</v>
      </c>
      <c r="K108" s="2" t="s">
        <v>18</v>
      </c>
      <c r="L108" s="2" t="s">
        <v>31</v>
      </c>
      <c r="M108" s="2" t="s">
        <v>19</v>
      </c>
      <c r="N108" s="2" t="s">
        <v>20</v>
      </c>
      <c r="O108" s="2" t="s">
        <v>22</v>
      </c>
      <c r="P108" s="2" t="s">
        <v>23</v>
      </c>
      <c r="Q108" s="2" t="s">
        <v>24</v>
      </c>
      <c r="R108" s="2" t="s">
        <v>25</v>
      </c>
      <c r="S108" s="2" t="s">
        <v>26</v>
      </c>
      <c r="T108" s="2" t="s">
        <v>32</v>
      </c>
      <c r="U108" s="2" t="s">
        <v>27</v>
      </c>
      <c r="V108" s="54" t="s">
        <v>28</v>
      </c>
      <c r="W108" s="74" t="s">
        <v>29</v>
      </c>
      <c r="X108" s="74" t="s">
        <v>30</v>
      </c>
      <c r="Y108" s="56" t="s">
        <v>42</v>
      </c>
      <c r="Z108" s="56" t="s">
        <v>33</v>
      </c>
      <c r="AA108" s="56" t="s">
        <v>34</v>
      </c>
      <c r="AB108" s="56" t="s">
        <v>35</v>
      </c>
      <c r="AC108" s="56" t="s">
        <v>36</v>
      </c>
      <c r="AD108" s="56" t="s">
        <v>37</v>
      </c>
      <c r="AE108" s="56" t="s">
        <v>26</v>
      </c>
      <c r="AF108" s="2" t="s">
        <v>32</v>
      </c>
      <c r="AG108" s="2" t="s">
        <v>27</v>
      </c>
      <c r="AH108" s="2" t="s">
        <v>38</v>
      </c>
      <c r="AI108" s="2" t="s">
        <v>39</v>
      </c>
      <c r="AJ108" s="2" t="s">
        <v>40</v>
      </c>
      <c r="AK108" s="2" t="s">
        <v>77</v>
      </c>
      <c r="AL108" s="2" t="s">
        <v>76</v>
      </c>
      <c r="AM108" s="2" t="s">
        <v>78</v>
      </c>
    </row>
    <row r="109" spans="1:39" ht="12.75">
      <c r="A109" s="90">
        <v>2001</v>
      </c>
      <c r="B109" s="112" t="s">
        <v>66</v>
      </c>
      <c r="C109" s="90">
        <v>15</v>
      </c>
      <c r="D109" s="114">
        <v>30</v>
      </c>
      <c r="E109" s="114">
        <v>0</v>
      </c>
      <c r="F109" s="107" t="s">
        <v>119</v>
      </c>
      <c r="G109" s="107" t="s">
        <v>119</v>
      </c>
      <c r="H109" s="98" t="s">
        <v>41</v>
      </c>
      <c r="I109" s="92">
        <v>640</v>
      </c>
      <c r="J109" s="92">
        <v>709</v>
      </c>
      <c r="K109" s="92">
        <v>204</v>
      </c>
      <c r="L109" s="92">
        <v>24</v>
      </c>
      <c r="M109" s="92">
        <v>179</v>
      </c>
      <c r="N109" s="92">
        <v>592</v>
      </c>
      <c r="O109" s="92">
        <v>16</v>
      </c>
      <c r="P109" s="92">
        <v>35</v>
      </c>
      <c r="Q109" s="92">
        <v>116</v>
      </c>
      <c r="R109" s="93">
        <v>34</v>
      </c>
      <c r="S109" s="92">
        <v>471</v>
      </c>
      <c r="T109" s="92">
        <v>44</v>
      </c>
      <c r="U109" s="92">
        <v>806</v>
      </c>
      <c r="V109" s="100" t="s">
        <v>41</v>
      </c>
      <c r="W109" s="100" t="s">
        <v>41</v>
      </c>
      <c r="X109" s="100" t="s">
        <v>41</v>
      </c>
      <c r="Y109" s="95">
        <v>1007.333</v>
      </c>
      <c r="Z109" s="92">
        <v>63</v>
      </c>
      <c r="AA109" s="92">
        <v>64</v>
      </c>
      <c r="AB109" s="92">
        <v>69</v>
      </c>
      <c r="AC109" s="98">
        <v>976</v>
      </c>
      <c r="AD109" s="92">
        <v>461</v>
      </c>
      <c r="AE109" s="92">
        <v>306</v>
      </c>
      <c r="AF109" s="92">
        <v>46</v>
      </c>
      <c r="AG109" s="92">
        <v>715</v>
      </c>
      <c r="AH109" s="92">
        <v>28</v>
      </c>
      <c r="AI109" s="96">
        <v>4.12</v>
      </c>
      <c r="AJ109" s="96">
        <v>1.27</v>
      </c>
      <c r="AK109" s="97">
        <v>2987.5</v>
      </c>
      <c r="AL109" s="97">
        <v>2819</v>
      </c>
      <c r="AM109" s="97">
        <v>5806.5</v>
      </c>
    </row>
    <row r="110" spans="1:39" ht="12.75">
      <c r="A110" s="3">
        <v>2002</v>
      </c>
      <c r="B110" s="111" t="s">
        <v>88</v>
      </c>
      <c r="C110" s="3">
        <v>1</v>
      </c>
      <c r="D110" s="77">
        <v>92</v>
      </c>
      <c r="E110" s="77">
        <v>346</v>
      </c>
      <c r="F110" s="108" t="s">
        <v>119</v>
      </c>
      <c r="G110" s="108" t="s">
        <v>119</v>
      </c>
      <c r="H110" s="71">
        <v>4661</v>
      </c>
      <c r="I110" s="23">
        <v>689</v>
      </c>
      <c r="J110" s="32">
        <v>854</v>
      </c>
      <c r="K110" s="23">
        <v>262</v>
      </c>
      <c r="L110" s="23">
        <v>18</v>
      </c>
      <c r="M110" s="23">
        <v>151</v>
      </c>
      <c r="N110" s="23">
        <v>635</v>
      </c>
      <c r="O110" s="23">
        <v>15</v>
      </c>
      <c r="P110" s="32">
        <v>50</v>
      </c>
      <c r="Q110" s="32">
        <v>121</v>
      </c>
      <c r="R110" s="23">
        <v>37</v>
      </c>
      <c r="S110" s="23">
        <v>517</v>
      </c>
      <c r="T110" s="23">
        <v>62</v>
      </c>
      <c r="U110" s="23">
        <v>693</v>
      </c>
      <c r="V110" s="46">
        <v>0.276</v>
      </c>
      <c r="W110" s="46">
        <v>0.352</v>
      </c>
      <c r="X110" s="46">
        <v>0.437</v>
      </c>
      <c r="Y110" s="11">
        <v>1149</v>
      </c>
      <c r="Z110" s="23">
        <v>80</v>
      </c>
      <c r="AA110" s="32">
        <v>52</v>
      </c>
      <c r="AB110" s="32">
        <v>116</v>
      </c>
      <c r="AC110" s="38">
        <v>1010</v>
      </c>
      <c r="AD110" s="32">
        <v>447</v>
      </c>
      <c r="AE110" s="23">
        <v>402</v>
      </c>
      <c r="AF110" s="23">
        <v>35</v>
      </c>
      <c r="AG110" s="10">
        <v>982</v>
      </c>
      <c r="AH110" s="23">
        <v>86</v>
      </c>
      <c r="AI110" s="24">
        <v>3.5013054830287205</v>
      </c>
      <c r="AJ110" s="24">
        <v>1.2288946910356833</v>
      </c>
      <c r="AK110" s="28">
        <v>3366</v>
      </c>
      <c r="AL110" s="34">
        <v>4094</v>
      </c>
      <c r="AM110" s="34">
        <v>7460</v>
      </c>
    </row>
    <row r="111" spans="1:39" ht="12.75">
      <c r="A111" s="3">
        <v>2003</v>
      </c>
      <c r="B111" s="111" t="s">
        <v>88</v>
      </c>
      <c r="C111" s="3">
        <v>1</v>
      </c>
      <c r="D111" s="77">
        <v>96.5</v>
      </c>
      <c r="E111" s="77">
        <v>574</v>
      </c>
      <c r="F111" s="107">
        <v>4</v>
      </c>
      <c r="G111" s="107">
        <v>2</v>
      </c>
      <c r="H111" s="69">
        <v>4736</v>
      </c>
      <c r="I111" s="23">
        <v>757</v>
      </c>
      <c r="J111" s="23">
        <v>927</v>
      </c>
      <c r="K111" s="23">
        <v>238</v>
      </c>
      <c r="L111" s="23">
        <v>30</v>
      </c>
      <c r="M111" s="23">
        <v>169</v>
      </c>
      <c r="N111" s="23">
        <v>705</v>
      </c>
      <c r="O111" s="23">
        <v>14</v>
      </c>
      <c r="P111" s="23">
        <v>46</v>
      </c>
      <c r="Q111" s="23">
        <v>82</v>
      </c>
      <c r="R111" s="23">
        <v>31</v>
      </c>
      <c r="S111" s="23">
        <v>495</v>
      </c>
      <c r="T111" s="23">
        <v>110</v>
      </c>
      <c r="U111" s="23">
        <v>759</v>
      </c>
      <c r="V111" s="46">
        <v>0.288</v>
      </c>
      <c r="W111" s="46">
        <v>0.366</v>
      </c>
      <c r="X111" s="46">
        <v>0.458</v>
      </c>
      <c r="Y111" s="11">
        <v>1128.333</v>
      </c>
      <c r="Z111" s="23">
        <v>64</v>
      </c>
      <c r="AA111" s="23">
        <v>58</v>
      </c>
      <c r="AB111" s="23">
        <v>52</v>
      </c>
      <c r="AC111" s="10">
        <v>1065</v>
      </c>
      <c r="AD111" s="23">
        <v>492</v>
      </c>
      <c r="AE111" s="23">
        <v>358</v>
      </c>
      <c r="AF111" s="23">
        <v>35</v>
      </c>
      <c r="AG111" s="10">
        <v>915</v>
      </c>
      <c r="AH111" s="23">
        <v>71</v>
      </c>
      <c r="AI111" s="24">
        <v>3.9243723463625515</v>
      </c>
      <c r="AJ111" s="24">
        <v>1.261152179059149</v>
      </c>
      <c r="AK111" s="58">
        <v>3565</v>
      </c>
      <c r="AL111" s="58">
        <v>3340.5</v>
      </c>
      <c r="AM111" s="58">
        <v>6905.5</v>
      </c>
    </row>
    <row r="112" spans="1:39" ht="12.75">
      <c r="A112" s="3">
        <v>2004</v>
      </c>
      <c r="B112" s="111" t="s">
        <v>88</v>
      </c>
      <c r="C112" s="3">
        <v>2</v>
      </c>
      <c r="D112" s="77">
        <v>164.2</v>
      </c>
      <c r="E112" s="77">
        <v>507</v>
      </c>
      <c r="F112" s="107">
        <v>4</v>
      </c>
      <c r="G112" s="107">
        <v>2</v>
      </c>
      <c r="H112" s="69">
        <v>4817</v>
      </c>
      <c r="I112" s="23">
        <v>828</v>
      </c>
      <c r="J112" s="23">
        <v>898</v>
      </c>
      <c r="K112" s="23">
        <v>282</v>
      </c>
      <c r="L112" s="23">
        <v>17</v>
      </c>
      <c r="M112" s="23">
        <v>212</v>
      </c>
      <c r="N112" s="23">
        <v>730</v>
      </c>
      <c r="O112" s="23">
        <v>33</v>
      </c>
      <c r="P112" s="23">
        <v>53</v>
      </c>
      <c r="Q112" s="23">
        <v>101</v>
      </c>
      <c r="R112" s="23">
        <v>33</v>
      </c>
      <c r="S112" s="23">
        <v>524</v>
      </c>
      <c r="T112" s="23">
        <v>82</v>
      </c>
      <c r="U112" s="23">
        <v>694</v>
      </c>
      <c r="V112" s="46">
        <v>0.293</v>
      </c>
      <c r="W112" s="46">
        <v>0.368</v>
      </c>
      <c r="X112" s="46">
        <v>0.49</v>
      </c>
      <c r="Y112" s="11">
        <v>1202.1</v>
      </c>
      <c r="Z112" s="23">
        <v>67</v>
      </c>
      <c r="AA112" s="23">
        <v>53</v>
      </c>
      <c r="AB112" s="23">
        <v>89</v>
      </c>
      <c r="AC112" s="10">
        <v>1125</v>
      </c>
      <c r="AD112" s="23">
        <v>526</v>
      </c>
      <c r="AE112" s="23">
        <v>377</v>
      </c>
      <c r="AF112" s="23">
        <v>29</v>
      </c>
      <c r="AG112" s="10">
        <v>1016</v>
      </c>
      <c r="AH112" s="23">
        <v>31</v>
      </c>
      <c r="AI112" s="24">
        <v>3.9373441623882504</v>
      </c>
      <c r="AJ112" s="24">
        <v>1.2492376282017643</v>
      </c>
      <c r="AK112" s="58">
        <v>3856</v>
      </c>
      <c r="AL112" s="58">
        <v>3565.5</v>
      </c>
      <c r="AM112" s="58">
        <v>7421.5</v>
      </c>
    </row>
    <row r="113" spans="1:39" ht="12.75">
      <c r="A113" s="3">
        <v>2005</v>
      </c>
      <c r="B113" s="111" t="s">
        <v>88</v>
      </c>
      <c r="C113" s="3">
        <v>13</v>
      </c>
      <c r="D113" s="77">
        <v>192.3</v>
      </c>
      <c r="E113" s="77">
        <v>0</v>
      </c>
      <c r="F113" s="107">
        <v>1</v>
      </c>
      <c r="G113" s="107">
        <v>2</v>
      </c>
      <c r="H113" s="69">
        <v>4201</v>
      </c>
      <c r="I113" s="23">
        <v>606</v>
      </c>
      <c r="J113" s="23">
        <v>791</v>
      </c>
      <c r="K113" s="23">
        <v>226</v>
      </c>
      <c r="L113" s="23">
        <v>20</v>
      </c>
      <c r="M113" s="23">
        <v>164</v>
      </c>
      <c r="N113" s="23">
        <v>626</v>
      </c>
      <c r="O113" s="23">
        <v>28</v>
      </c>
      <c r="P113" s="23">
        <v>31</v>
      </c>
      <c r="Q113" s="23">
        <v>45</v>
      </c>
      <c r="R113" s="23">
        <v>22</v>
      </c>
      <c r="S113" s="23">
        <v>457</v>
      </c>
      <c r="T113" s="23">
        <v>57</v>
      </c>
      <c r="U113" s="23">
        <v>699</v>
      </c>
      <c r="V113" s="46">
        <v>0.286</v>
      </c>
      <c r="W113" s="46">
        <v>0.361</v>
      </c>
      <c r="X113" s="46">
        <v>0.466</v>
      </c>
      <c r="Y113" s="11">
        <v>1076</v>
      </c>
      <c r="Z113" s="23">
        <v>75</v>
      </c>
      <c r="AA113" s="23">
        <v>52</v>
      </c>
      <c r="AB113" s="23">
        <v>9</v>
      </c>
      <c r="AC113" s="10">
        <v>1049</v>
      </c>
      <c r="AD113" s="23">
        <v>450</v>
      </c>
      <c r="AE113" s="23">
        <v>318</v>
      </c>
      <c r="AF113" s="23">
        <v>27</v>
      </c>
      <c r="AG113" s="10">
        <v>774</v>
      </c>
      <c r="AH113" s="23">
        <v>39</v>
      </c>
      <c r="AI113" s="24">
        <v>3.7639405204460967</v>
      </c>
      <c r="AJ113" s="24">
        <v>1.270446096654275</v>
      </c>
      <c r="AK113" s="58">
        <v>3058.5</v>
      </c>
      <c r="AL113" s="58">
        <v>2973</v>
      </c>
      <c r="AM113" s="58">
        <v>6031.5</v>
      </c>
    </row>
    <row r="114" spans="1:39" ht="12.75">
      <c r="A114" s="3">
        <v>2006</v>
      </c>
      <c r="B114" s="111" t="s">
        <v>88</v>
      </c>
      <c r="C114" s="3">
        <v>18</v>
      </c>
      <c r="D114" s="77">
        <v>123.3</v>
      </c>
      <c r="E114" s="77">
        <v>0</v>
      </c>
      <c r="F114" s="107">
        <v>0</v>
      </c>
      <c r="G114" s="107">
        <v>0</v>
      </c>
      <c r="H114" s="69">
        <v>3710</v>
      </c>
      <c r="I114" s="23">
        <v>607</v>
      </c>
      <c r="J114" s="23">
        <v>615</v>
      </c>
      <c r="K114" s="23">
        <v>230</v>
      </c>
      <c r="L114" s="23">
        <v>18</v>
      </c>
      <c r="M114" s="23">
        <v>187</v>
      </c>
      <c r="N114" s="23">
        <v>674</v>
      </c>
      <c r="O114" s="23">
        <v>34</v>
      </c>
      <c r="P114" s="23">
        <v>45</v>
      </c>
      <c r="Q114" s="23">
        <v>69</v>
      </c>
      <c r="R114" s="23">
        <v>20</v>
      </c>
      <c r="S114" s="23">
        <v>471</v>
      </c>
      <c r="T114" s="23">
        <v>50</v>
      </c>
      <c r="U114" s="23">
        <v>644</v>
      </c>
      <c r="V114" s="46">
        <v>0.283</v>
      </c>
      <c r="W114" s="46">
        <v>0.367</v>
      </c>
      <c r="X114" s="46">
        <v>0.506</v>
      </c>
      <c r="Y114" s="11">
        <v>735.2</v>
      </c>
      <c r="Z114" s="23">
        <v>39</v>
      </c>
      <c r="AA114" s="23">
        <v>43</v>
      </c>
      <c r="AB114" s="23">
        <v>28</v>
      </c>
      <c r="AC114" s="10">
        <v>737</v>
      </c>
      <c r="AD114" s="23">
        <v>354</v>
      </c>
      <c r="AE114" s="23">
        <v>271</v>
      </c>
      <c r="AF114" s="23">
        <v>26</v>
      </c>
      <c r="AG114" s="10">
        <v>626</v>
      </c>
      <c r="AH114" s="23">
        <v>79</v>
      </c>
      <c r="AI114" s="24">
        <v>4.3307661378129705</v>
      </c>
      <c r="AJ114" s="24">
        <v>1.3701858967091884</v>
      </c>
      <c r="AK114" s="58">
        <v>3071.5</v>
      </c>
      <c r="AL114" s="58">
        <v>2182</v>
      </c>
      <c r="AM114" s="58">
        <v>5253.5</v>
      </c>
    </row>
    <row r="115" spans="1:39" ht="12.75">
      <c r="A115" s="3">
        <v>2007</v>
      </c>
      <c r="B115" s="111" t="s">
        <v>88</v>
      </c>
      <c r="C115" s="3">
        <v>18</v>
      </c>
      <c r="D115" s="77">
        <v>84.65</v>
      </c>
      <c r="E115" s="77">
        <v>0</v>
      </c>
      <c r="F115" s="107">
        <v>0</v>
      </c>
      <c r="G115" s="107">
        <v>0</v>
      </c>
      <c r="H115" s="69">
        <v>3611</v>
      </c>
      <c r="I115" s="23">
        <v>523</v>
      </c>
      <c r="J115" s="23">
        <v>691</v>
      </c>
      <c r="K115" s="23">
        <v>194</v>
      </c>
      <c r="L115" s="23">
        <v>14</v>
      </c>
      <c r="M115" s="23">
        <v>138</v>
      </c>
      <c r="N115" s="23">
        <v>549</v>
      </c>
      <c r="O115" s="23">
        <v>10</v>
      </c>
      <c r="P115" s="23">
        <v>37</v>
      </c>
      <c r="Q115" s="23">
        <v>54</v>
      </c>
      <c r="R115" s="23">
        <v>16</v>
      </c>
      <c r="S115" s="23">
        <v>376</v>
      </c>
      <c r="T115" s="23">
        <v>42</v>
      </c>
      <c r="U115" s="23">
        <v>617</v>
      </c>
      <c r="V115" s="46">
        <v>0.287</v>
      </c>
      <c r="W115" s="46">
        <v>0.358</v>
      </c>
      <c r="X115" s="46">
        <v>0.463</v>
      </c>
      <c r="Y115" s="11">
        <v>1077.2</v>
      </c>
      <c r="Z115" s="23">
        <v>64</v>
      </c>
      <c r="AA115" s="23">
        <v>63</v>
      </c>
      <c r="AB115" s="23">
        <v>39</v>
      </c>
      <c r="AC115" s="10">
        <v>1163</v>
      </c>
      <c r="AD115" s="23">
        <v>536</v>
      </c>
      <c r="AE115" s="23">
        <v>384</v>
      </c>
      <c r="AF115" s="23">
        <v>34</v>
      </c>
      <c r="AG115" s="10">
        <v>811</v>
      </c>
      <c r="AH115" s="23">
        <v>6</v>
      </c>
      <c r="AI115" s="24">
        <v>4.476338043695517</v>
      </c>
      <c r="AJ115" s="24">
        <v>1.4355089041453077</v>
      </c>
      <c r="AK115" s="58">
        <v>2621.5</v>
      </c>
      <c r="AL115" s="58">
        <v>2594</v>
      </c>
      <c r="AM115" s="58">
        <v>5215.5</v>
      </c>
    </row>
    <row r="116" spans="3:39" ht="6" customHeight="1">
      <c r="C116" s="12"/>
      <c r="D116" s="115"/>
      <c r="E116" s="115"/>
      <c r="F116" s="109"/>
      <c r="G116" s="109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3"/>
      <c r="V116" s="13"/>
      <c r="W116" s="1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ht="6" customHeight="1"/>
    <row r="118" spans="1:39" ht="12.75">
      <c r="A118" s="2" t="s">
        <v>9</v>
      </c>
      <c r="C118" s="14">
        <f>+AVERAGE(C109:C117)</f>
        <v>9.714285714285714</v>
      </c>
      <c r="D118" s="15">
        <f>SUM(D109:D117)</f>
        <v>782.9499999999999</v>
      </c>
      <c r="E118" s="15">
        <f>SUM(E109:E117)</f>
        <v>1427</v>
      </c>
      <c r="F118" s="107">
        <f>SUM(F109:F117)</f>
        <v>9</v>
      </c>
      <c r="G118" s="107">
        <f>SUM(G109:G117)</f>
        <v>6</v>
      </c>
      <c r="H118" s="69">
        <f>SUM(H109:H117)</f>
        <v>25736</v>
      </c>
      <c r="I118" s="23">
        <f aca="true" t="shared" si="16" ref="I118:U118">SUM(I109:I117)</f>
        <v>4650</v>
      </c>
      <c r="J118" s="23">
        <f t="shared" si="16"/>
        <v>5485</v>
      </c>
      <c r="K118" s="23">
        <f t="shared" si="16"/>
        <v>1636</v>
      </c>
      <c r="L118" s="23">
        <f t="shared" si="16"/>
        <v>141</v>
      </c>
      <c r="M118" s="23">
        <f t="shared" si="16"/>
        <v>1200</v>
      </c>
      <c r="N118" s="23">
        <f t="shared" si="16"/>
        <v>4511</v>
      </c>
      <c r="O118" s="23">
        <f t="shared" si="16"/>
        <v>150</v>
      </c>
      <c r="P118" s="23">
        <f t="shared" si="16"/>
        <v>297</v>
      </c>
      <c r="Q118" s="23">
        <f t="shared" si="16"/>
        <v>588</v>
      </c>
      <c r="R118" s="23">
        <f t="shared" si="16"/>
        <v>193</v>
      </c>
      <c r="S118" s="23">
        <f t="shared" si="16"/>
        <v>3311</v>
      </c>
      <c r="T118" s="23">
        <f t="shared" si="16"/>
        <v>447</v>
      </c>
      <c r="U118" s="23">
        <f t="shared" si="16"/>
        <v>4912</v>
      </c>
      <c r="V118" s="46">
        <f>+ROUND(SUM(J110:M116)/SUM(H110:H116),3)</f>
        <v>0.285</v>
      </c>
      <c r="W118" s="46">
        <f>+ROUND((SUM(J110:M116)+SUM(S110:T116))/(SUM(H110:H116)+SUM(P110:P116)+SUM(S110:T116)),3)</f>
        <v>0.362</v>
      </c>
      <c r="X118" s="46">
        <f>+ROUND((SUM(J110:J116)+2*SUM(K110:K116)+3*SUM(L110:L116)+4*SUM(M110:M116))/SUM(H110:H116),3)</f>
        <v>0.469</v>
      </c>
      <c r="Y118" s="11">
        <f>SUM(Y109:Y116)</f>
        <v>7375.165999999999</v>
      </c>
      <c r="Z118" s="23">
        <f>SUM(Z109:Z117)</f>
        <v>452</v>
      </c>
      <c r="AA118" s="23">
        <f>SUM(AA109:AA117)</f>
        <v>385</v>
      </c>
      <c r="AB118" s="23">
        <f>SUM(AB109:AB117)</f>
        <v>402</v>
      </c>
      <c r="AC118" s="10">
        <f aca="true" t="shared" si="17" ref="AC118:AH118">SUM(AC109:AC117)</f>
        <v>7125</v>
      </c>
      <c r="AD118" s="23">
        <f t="shared" si="17"/>
        <v>3266</v>
      </c>
      <c r="AE118" s="23">
        <f t="shared" si="17"/>
        <v>2416</v>
      </c>
      <c r="AF118" s="23">
        <f t="shared" si="17"/>
        <v>232</v>
      </c>
      <c r="AG118" s="23">
        <f t="shared" si="17"/>
        <v>5839</v>
      </c>
      <c r="AH118" s="23">
        <f t="shared" si="17"/>
        <v>340</v>
      </c>
      <c r="AI118" s="33">
        <f>AD118/Y118*9</f>
        <v>3.985537410276596</v>
      </c>
      <c r="AJ118" s="33">
        <f>(AE118+AC118)/Y118</f>
        <v>1.2936657968105396</v>
      </c>
      <c r="AK118" s="28">
        <f>SUM(AK109:AK117)</f>
        <v>22526</v>
      </c>
      <c r="AL118" s="28">
        <f>SUM(AL109:AL117)</f>
        <v>21568</v>
      </c>
      <c r="AM118" s="28">
        <f>SUM(AM109:AM117)</f>
        <v>44094</v>
      </c>
    </row>
    <row r="119" spans="1:39" ht="12.75">
      <c r="A119" s="2"/>
      <c r="C119" s="14"/>
      <c r="D119" s="15"/>
      <c r="E119" s="15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7"/>
      <c r="W119" s="17"/>
      <c r="X119" s="17"/>
      <c r="Y119" s="11"/>
      <c r="Z119" s="15"/>
      <c r="AA119" s="15"/>
      <c r="AB119" s="15"/>
      <c r="AC119" s="15"/>
      <c r="AD119" s="15"/>
      <c r="AE119" s="15"/>
      <c r="AF119" s="15"/>
      <c r="AG119" s="15"/>
      <c r="AH119" s="15"/>
      <c r="AI119" s="33"/>
      <c r="AJ119" s="33"/>
      <c r="AK119" s="28"/>
      <c r="AL119" s="28"/>
      <c r="AM119" s="28"/>
    </row>
    <row r="120" spans="1:39" ht="15">
      <c r="A120" s="48" t="s">
        <v>100</v>
      </c>
      <c r="B120" s="42"/>
      <c r="C120" s="42"/>
      <c r="D120" s="113"/>
      <c r="E120" s="113"/>
      <c r="F120" s="106"/>
      <c r="G120" s="10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4"/>
      <c r="V120" s="44"/>
      <c r="W120" s="44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1:39" s="75" customFormat="1" ht="12.75">
      <c r="A121" s="2" t="s">
        <v>7</v>
      </c>
      <c r="B121" s="110" t="s">
        <v>1</v>
      </c>
      <c r="C121" s="2" t="s">
        <v>0</v>
      </c>
      <c r="D121" s="79" t="s">
        <v>87</v>
      </c>
      <c r="E121" s="79" t="s">
        <v>8</v>
      </c>
      <c r="F121" s="78" t="s">
        <v>33</v>
      </c>
      <c r="G121" s="78" t="s">
        <v>34</v>
      </c>
      <c r="H121" s="2" t="s">
        <v>21</v>
      </c>
      <c r="I121" s="54" t="s">
        <v>16</v>
      </c>
      <c r="J121" s="2" t="s">
        <v>17</v>
      </c>
      <c r="K121" s="2" t="s">
        <v>18</v>
      </c>
      <c r="L121" s="2" t="s">
        <v>31</v>
      </c>
      <c r="M121" s="2" t="s">
        <v>19</v>
      </c>
      <c r="N121" s="2" t="s">
        <v>20</v>
      </c>
      <c r="O121" s="2" t="s">
        <v>22</v>
      </c>
      <c r="P121" s="2" t="s">
        <v>23</v>
      </c>
      <c r="Q121" s="2" t="s">
        <v>24</v>
      </c>
      <c r="R121" s="2" t="s">
        <v>25</v>
      </c>
      <c r="S121" s="2" t="s">
        <v>26</v>
      </c>
      <c r="T121" s="2" t="s">
        <v>32</v>
      </c>
      <c r="U121" s="2" t="s">
        <v>27</v>
      </c>
      <c r="V121" s="54" t="s">
        <v>28</v>
      </c>
      <c r="W121" s="74" t="s">
        <v>29</v>
      </c>
      <c r="X121" s="74" t="s">
        <v>30</v>
      </c>
      <c r="Y121" s="56" t="s">
        <v>42</v>
      </c>
      <c r="Z121" s="56" t="s">
        <v>33</v>
      </c>
      <c r="AA121" s="56" t="s">
        <v>34</v>
      </c>
      <c r="AB121" s="56" t="s">
        <v>35</v>
      </c>
      <c r="AC121" s="56" t="s">
        <v>36</v>
      </c>
      <c r="AD121" s="56" t="s">
        <v>37</v>
      </c>
      <c r="AE121" s="56" t="s">
        <v>26</v>
      </c>
      <c r="AF121" s="2" t="s">
        <v>32</v>
      </c>
      <c r="AG121" s="2" t="s">
        <v>27</v>
      </c>
      <c r="AH121" s="2" t="s">
        <v>38</v>
      </c>
      <c r="AI121" s="2" t="s">
        <v>39</v>
      </c>
      <c r="AJ121" s="2" t="s">
        <v>40</v>
      </c>
      <c r="AK121" s="2" t="s">
        <v>77</v>
      </c>
      <c r="AL121" s="2" t="s">
        <v>76</v>
      </c>
      <c r="AM121" s="2" t="s">
        <v>78</v>
      </c>
    </row>
    <row r="122" spans="1:39" ht="12.75">
      <c r="A122" s="3">
        <v>2001</v>
      </c>
      <c r="B122" s="111" t="s">
        <v>62</v>
      </c>
      <c r="C122" s="3">
        <v>1</v>
      </c>
      <c r="D122" s="77">
        <v>30</v>
      </c>
      <c r="E122" s="77">
        <v>185</v>
      </c>
      <c r="F122" s="107" t="s">
        <v>119</v>
      </c>
      <c r="G122" s="107" t="s">
        <v>119</v>
      </c>
      <c r="H122" s="10" t="s">
        <v>41</v>
      </c>
      <c r="I122" s="32">
        <v>748</v>
      </c>
      <c r="J122" s="32">
        <v>844</v>
      </c>
      <c r="K122" s="23">
        <v>274</v>
      </c>
      <c r="L122" s="23">
        <v>39</v>
      </c>
      <c r="M122" s="23">
        <v>155</v>
      </c>
      <c r="N122" s="23">
        <v>658</v>
      </c>
      <c r="O122" s="32">
        <v>42</v>
      </c>
      <c r="P122" s="23">
        <v>43</v>
      </c>
      <c r="Q122" s="32">
        <v>134</v>
      </c>
      <c r="R122" s="23">
        <v>59</v>
      </c>
      <c r="S122" s="23">
        <v>521</v>
      </c>
      <c r="T122" s="23">
        <v>49</v>
      </c>
      <c r="U122" s="23">
        <v>752</v>
      </c>
      <c r="V122" s="70" t="s">
        <v>41</v>
      </c>
      <c r="W122" s="70" t="s">
        <v>41</v>
      </c>
      <c r="X122" s="70" t="s">
        <v>41</v>
      </c>
      <c r="Y122" s="11">
        <v>1229.666</v>
      </c>
      <c r="Z122" s="23">
        <v>68</v>
      </c>
      <c r="AA122" s="23">
        <v>85</v>
      </c>
      <c r="AB122" s="32">
        <v>94</v>
      </c>
      <c r="AC122" s="10">
        <v>1272</v>
      </c>
      <c r="AD122" s="23">
        <v>606</v>
      </c>
      <c r="AE122" s="23">
        <v>430</v>
      </c>
      <c r="AF122" s="23">
        <v>63</v>
      </c>
      <c r="AG122" s="23">
        <v>956</v>
      </c>
      <c r="AH122" s="23">
        <v>48</v>
      </c>
      <c r="AI122" s="33">
        <v>4.44</v>
      </c>
      <c r="AJ122" s="33">
        <v>1.38</v>
      </c>
      <c r="AK122" s="28">
        <v>3480.5</v>
      </c>
      <c r="AL122" s="28">
        <v>3340.5</v>
      </c>
      <c r="AM122" s="28">
        <v>6821</v>
      </c>
    </row>
    <row r="123" spans="1:39" ht="12.75">
      <c r="A123" s="3">
        <v>2002</v>
      </c>
      <c r="B123" s="111" t="s">
        <v>62</v>
      </c>
      <c r="C123" s="3">
        <v>11</v>
      </c>
      <c r="D123" s="77">
        <v>81.25</v>
      </c>
      <c r="E123" s="77">
        <v>0</v>
      </c>
      <c r="F123" s="108" t="s">
        <v>119</v>
      </c>
      <c r="G123" s="108" t="s">
        <v>119</v>
      </c>
      <c r="H123" s="69">
        <v>4444</v>
      </c>
      <c r="I123" s="23">
        <v>675</v>
      </c>
      <c r="J123" s="23">
        <v>717</v>
      </c>
      <c r="K123" s="23">
        <v>269</v>
      </c>
      <c r="L123" s="23">
        <v>25</v>
      </c>
      <c r="M123" s="23">
        <v>179</v>
      </c>
      <c r="N123" s="23">
        <v>644</v>
      </c>
      <c r="O123" s="23">
        <v>24</v>
      </c>
      <c r="P123" s="23">
        <v>41</v>
      </c>
      <c r="Q123" s="23">
        <v>102</v>
      </c>
      <c r="R123" s="23">
        <v>31</v>
      </c>
      <c r="S123" s="23">
        <v>560</v>
      </c>
      <c r="T123" s="23">
        <v>76</v>
      </c>
      <c r="U123" s="23">
        <v>905</v>
      </c>
      <c r="V123" s="46">
        <v>0.268</v>
      </c>
      <c r="W123" s="46">
        <v>0.357</v>
      </c>
      <c r="X123" s="46">
        <v>0.46</v>
      </c>
      <c r="Y123" s="11">
        <v>1213.333</v>
      </c>
      <c r="Z123" s="47">
        <v>74</v>
      </c>
      <c r="AA123" s="47">
        <v>81</v>
      </c>
      <c r="AB123" s="47">
        <v>74</v>
      </c>
      <c r="AC123" s="10">
        <v>1243</v>
      </c>
      <c r="AD123" s="23">
        <v>537</v>
      </c>
      <c r="AE123" s="23">
        <v>445</v>
      </c>
      <c r="AF123" s="23">
        <v>44</v>
      </c>
      <c r="AG123" s="23">
        <v>792</v>
      </c>
      <c r="AH123" s="23">
        <v>24</v>
      </c>
      <c r="AI123" s="33">
        <v>3.983</v>
      </c>
      <c r="AJ123" s="57">
        <v>1.391</v>
      </c>
      <c r="AK123" s="58">
        <v>3256.5</v>
      </c>
      <c r="AL123" s="58">
        <v>3189.5</v>
      </c>
      <c r="AM123" s="58">
        <v>6446</v>
      </c>
    </row>
    <row r="124" spans="1:39" ht="12.75">
      <c r="A124" s="90">
        <v>2003</v>
      </c>
      <c r="B124" s="111" t="s">
        <v>62</v>
      </c>
      <c r="C124" s="90">
        <v>17</v>
      </c>
      <c r="D124" s="114">
        <v>54.65</v>
      </c>
      <c r="E124" s="114">
        <v>0</v>
      </c>
      <c r="F124" s="108">
        <v>0</v>
      </c>
      <c r="G124" s="108">
        <v>0</v>
      </c>
      <c r="H124" s="91">
        <v>4219</v>
      </c>
      <c r="I124" s="92">
        <v>702</v>
      </c>
      <c r="J124" s="92">
        <v>710</v>
      </c>
      <c r="K124" s="92">
        <v>276</v>
      </c>
      <c r="L124" s="92">
        <v>18</v>
      </c>
      <c r="M124" s="92">
        <v>185</v>
      </c>
      <c r="N124" s="92">
        <v>636</v>
      </c>
      <c r="O124" s="92">
        <v>11</v>
      </c>
      <c r="P124" s="92">
        <v>28</v>
      </c>
      <c r="Q124" s="92">
        <v>77</v>
      </c>
      <c r="R124" s="92">
        <v>25</v>
      </c>
      <c r="S124" s="92">
        <v>502</v>
      </c>
      <c r="T124" s="92">
        <v>66</v>
      </c>
      <c r="U124" s="92">
        <v>776</v>
      </c>
      <c r="V124" s="94">
        <v>0.282</v>
      </c>
      <c r="W124" s="94">
        <v>0.365</v>
      </c>
      <c r="X124" s="94">
        <v>0.487</v>
      </c>
      <c r="Y124" s="95">
        <v>1014</v>
      </c>
      <c r="Z124" s="101">
        <v>63</v>
      </c>
      <c r="AA124" s="101">
        <v>70</v>
      </c>
      <c r="AB124" s="101">
        <v>92</v>
      </c>
      <c r="AC124" s="98">
        <v>1114</v>
      </c>
      <c r="AD124" s="92">
        <v>548</v>
      </c>
      <c r="AE124" s="92">
        <v>386</v>
      </c>
      <c r="AF124" s="92">
        <v>27</v>
      </c>
      <c r="AG124" s="92">
        <v>658</v>
      </c>
      <c r="AH124" s="92">
        <v>7</v>
      </c>
      <c r="AI124" s="102">
        <v>4.8639053254437865</v>
      </c>
      <c r="AJ124" s="103">
        <v>1.4792899408284024</v>
      </c>
      <c r="AK124" s="104">
        <v>3231.5</v>
      </c>
      <c r="AL124" s="104">
        <v>2560.5</v>
      </c>
      <c r="AM124" s="104">
        <v>5792</v>
      </c>
    </row>
    <row r="125" spans="1:39" ht="12.75">
      <c r="A125" s="3">
        <v>2004</v>
      </c>
      <c r="B125" s="111" t="s">
        <v>100</v>
      </c>
      <c r="C125" s="3">
        <v>16</v>
      </c>
      <c r="D125" s="77">
        <v>48.85</v>
      </c>
      <c r="E125" s="77">
        <v>0</v>
      </c>
      <c r="F125" s="107">
        <v>2</v>
      </c>
      <c r="G125" s="107">
        <v>2</v>
      </c>
      <c r="H125" s="69">
        <v>4083</v>
      </c>
      <c r="I125" s="23">
        <v>614</v>
      </c>
      <c r="J125" s="23">
        <v>743</v>
      </c>
      <c r="K125" s="23">
        <v>208</v>
      </c>
      <c r="L125" s="23">
        <v>30</v>
      </c>
      <c r="M125" s="23">
        <v>143</v>
      </c>
      <c r="N125" s="23">
        <v>598</v>
      </c>
      <c r="O125" s="23">
        <v>52</v>
      </c>
      <c r="P125" s="23">
        <v>41</v>
      </c>
      <c r="Q125" s="23">
        <v>69</v>
      </c>
      <c r="R125" s="23">
        <v>30</v>
      </c>
      <c r="S125" s="23">
        <v>393</v>
      </c>
      <c r="T125" s="23">
        <v>67</v>
      </c>
      <c r="U125" s="23">
        <v>758</v>
      </c>
      <c r="V125" s="46">
        <v>0.275</v>
      </c>
      <c r="W125" s="46">
        <v>0.346</v>
      </c>
      <c r="X125" s="46">
        <v>0.446</v>
      </c>
      <c r="Y125" s="11">
        <v>1204.1</v>
      </c>
      <c r="Z125" s="23">
        <v>78</v>
      </c>
      <c r="AA125" s="23">
        <v>60</v>
      </c>
      <c r="AB125" s="23">
        <v>68</v>
      </c>
      <c r="AC125" s="10">
        <v>1209</v>
      </c>
      <c r="AD125" s="23">
        <v>520</v>
      </c>
      <c r="AE125" s="23">
        <v>423</v>
      </c>
      <c r="AF125" s="23">
        <v>52</v>
      </c>
      <c r="AG125" s="23">
        <v>825</v>
      </c>
      <c r="AH125" s="23">
        <v>28</v>
      </c>
      <c r="AI125" s="24">
        <v>3.8859674477156787</v>
      </c>
      <c r="AJ125" s="24">
        <v>1.355106597152134</v>
      </c>
      <c r="AK125" s="28">
        <v>2897.5</v>
      </c>
      <c r="AL125" s="28">
        <v>3363.5</v>
      </c>
      <c r="AM125" s="28">
        <v>6261</v>
      </c>
    </row>
    <row r="126" spans="1:39" ht="12.75">
      <c r="A126" s="3">
        <v>2005</v>
      </c>
      <c r="B126" s="111" t="s">
        <v>100</v>
      </c>
      <c r="C126" s="3">
        <v>16</v>
      </c>
      <c r="D126" s="77">
        <v>86.3</v>
      </c>
      <c r="E126" s="77">
        <v>0</v>
      </c>
      <c r="F126" s="107">
        <v>2</v>
      </c>
      <c r="G126" s="107">
        <v>2</v>
      </c>
      <c r="H126" s="69">
        <v>3911</v>
      </c>
      <c r="I126" s="23">
        <v>510</v>
      </c>
      <c r="J126" s="23">
        <v>740</v>
      </c>
      <c r="K126" s="23">
        <v>204</v>
      </c>
      <c r="L126" s="23">
        <v>22</v>
      </c>
      <c r="M126" s="23">
        <v>96</v>
      </c>
      <c r="N126" s="23">
        <v>506</v>
      </c>
      <c r="O126" s="23">
        <v>7</v>
      </c>
      <c r="P126" s="23">
        <v>29</v>
      </c>
      <c r="Q126" s="23">
        <v>74</v>
      </c>
      <c r="R126" s="23">
        <v>32</v>
      </c>
      <c r="S126" s="23">
        <v>395</v>
      </c>
      <c r="T126" s="23">
        <v>46</v>
      </c>
      <c r="U126" s="23">
        <v>536</v>
      </c>
      <c r="V126" s="46">
        <v>0.272</v>
      </c>
      <c r="W126" s="46">
        <v>0.343</v>
      </c>
      <c r="X126" s="46">
        <v>0.409</v>
      </c>
      <c r="Y126" s="11">
        <v>1107</v>
      </c>
      <c r="Z126" s="23">
        <v>61</v>
      </c>
      <c r="AA126" s="23">
        <v>74</v>
      </c>
      <c r="AB126" s="23">
        <v>123</v>
      </c>
      <c r="AC126" s="10">
        <v>1152</v>
      </c>
      <c r="AD126" s="23">
        <v>507</v>
      </c>
      <c r="AE126" s="23">
        <v>301</v>
      </c>
      <c r="AF126" s="23">
        <v>54</v>
      </c>
      <c r="AG126" s="23">
        <v>835</v>
      </c>
      <c r="AH126" s="23">
        <v>12</v>
      </c>
      <c r="AI126" s="24">
        <v>4.121951219512195</v>
      </c>
      <c r="AJ126" s="24">
        <v>1.3125564588979224</v>
      </c>
      <c r="AK126" s="28">
        <v>2597</v>
      </c>
      <c r="AL126" s="28">
        <v>3139.5</v>
      </c>
      <c r="AM126" s="28">
        <v>5736.5</v>
      </c>
    </row>
    <row r="127" spans="1:39" ht="12.75">
      <c r="A127" s="3">
        <v>2006</v>
      </c>
      <c r="B127" s="111" t="s">
        <v>100</v>
      </c>
      <c r="C127" s="3">
        <v>14</v>
      </c>
      <c r="D127" s="77">
        <v>100</v>
      </c>
      <c r="E127" s="77">
        <v>0</v>
      </c>
      <c r="F127" s="107">
        <v>1</v>
      </c>
      <c r="G127" s="107">
        <v>2</v>
      </c>
      <c r="H127" s="69">
        <v>3952</v>
      </c>
      <c r="I127" s="23">
        <v>613</v>
      </c>
      <c r="J127" s="23">
        <v>705</v>
      </c>
      <c r="K127" s="23">
        <v>267</v>
      </c>
      <c r="L127" s="23">
        <v>21</v>
      </c>
      <c r="M127" s="23">
        <v>145</v>
      </c>
      <c r="N127" s="23">
        <v>592</v>
      </c>
      <c r="O127" s="23">
        <v>8</v>
      </c>
      <c r="P127" s="23">
        <v>34</v>
      </c>
      <c r="Q127" s="23">
        <v>58</v>
      </c>
      <c r="R127" s="23">
        <v>33</v>
      </c>
      <c r="S127" s="23">
        <v>421</v>
      </c>
      <c r="T127" s="23">
        <v>42</v>
      </c>
      <c r="U127" s="23">
        <v>676</v>
      </c>
      <c r="V127" s="46">
        <v>0.288</v>
      </c>
      <c r="W127" s="46">
        <v>0.36</v>
      </c>
      <c r="X127" s="46">
        <v>0.476</v>
      </c>
      <c r="Y127" s="11">
        <v>944</v>
      </c>
      <c r="Z127" s="23">
        <v>62</v>
      </c>
      <c r="AA127" s="23">
        <v>50</v>
      </c>
      <c r="AB127" s="23">
        <v>47</v>
      </c>
      <c r="AC127" s="10">
        <v>947</v>
      </c>
      <c r="AD127" s="23">
        <v>433</v>
      </c>
      <c r="AE127" s="23">
        <v>331</v>
      </c>
      <c r="AF127" s="23">
        <v>31</v>
      </c>
      <c r="AG127" s="23">
        <v>743</v>
      </c>
      <c r="AH127" s="23">
        <v>43</v>
      </c>
      <c r="AI127" s="24">
        <v>4.128177966101695</v>
      </c>
      <c r="AJ127" s="24">
        <v>1.353813559322034</v>
      </c>
      <c r="AK127" s="28">
        <v>2907</v>
      </c>
      <c r="AL127" s="28">
        <v>2719.5</v>
      </c>
      <c r="AM127" s="28">
        <v>5626.5</v>
      </c>
    </row>
    <row r="128" spans="1:39" ht="12.75">
      <c r="A128" s="3">
        <v>2007</v>
      </c>
      <c r="B128" s="111" t="s">
        <v>100</v>
      </c>
      <c r="C128" s="3">
        <v>8</v>
      </c>
      <c r="D128" s="77">
        <v>89.1</v>
      </c>
      <c r="E128" s="77">
        <v>0</v>
      </c>
      <c r="F128" s="107">
        <v>3</v>
      </c>
      <c r="G128" s="107">
        <v>2</v>
      </c>
      <c r="H128" s="69">
        <v>4086</v>
      </c>
      <c r="I128" s="23">
        <v>585</v>
      </c>
      <c r="J128" s="23">
        <v>698</v>
      </c>
      <c r="K128" s="23">
        <v>269</v>
      </c>
      <c r="L128" s="23">
        <v>18</v>
      </c>
      <c r="M128" s="23">
        <v>160</v>
      </c>
      <c r="N128" s="23">
        <v>651</v>
      </c>
      <c r="O128" s="23">
        <v>9</v>
      </c>
      <c r="P128" s="23">
        <v>39</v>
      </c>
      <c r="Q128" s="23">
        <v>72</v>
      </c>
      <c r="R128" s="23">
        <v>30</v>
      </c>
      <c r="S128" s="23">
        <v>446</v>
      </c>
      <c r="T128" s="23">
        <v>42</v>
      </c>
      <c r="U128" s="23">
        <v>801</v>
      </c>
      <c r="V128" s="46">
        <v>0.28</v>
      </c>
      <c r="W128" s="46">
        <v>0.354</v>
      </c>
      <c r="X128" s="46">
        <v>0.472</v>
      </c>
      <c r="Y128" s="11">
        <v>1100.2</v>
      </c>
      <c r="Z128" s="23">
        <v>68</v>
      </c>
      <c r="AA128" s="23">
        <v>60</v>
      </c>
      <c r="AB128" s="23">
        <v>68</v>
      </c>
      <c r="AC128" s="10">
        <v>1024</v>
      </c>
      <c r="AD128" s="23">
        <v>433</v>
      </c>
      <c r="AE128" s="23">
        <v>332</v>
      </c>
      <c r="AF128" s="23">
        <v>28</v>
      </c>
      <c r="AG128" s="23">
        <v>841</v>
      </c>
      <c r="AH128" s="23">
        <v>70</v>
      </c>
      <c r="AI128" s="24">
        <v>3.540581680229053</v>
      </c>
      <c r="AJ128" s="24">
        <v>1.2319806924276613</v>
      </c>
      <c r="AK128" s="28">
        <v>2951</v>
      </c>
      <c r="AL128" s="28">
        <v>3451</v>
      </c>
      <c r="AM128" s="28">
        <v>6402</v>
      </c>
    </row>
    <row r="129" spans="3:39" ht="6" customHeight="1">
      <c r="C129" s="12"/>
      <c r="D129" s="115"/>
      <c r="E129" s="115"/>
      <c r="F129" s="109"/>
      <c r="G129" s="109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3"/>
      <c r="V129" s="13"/>
      <c r="W129" s="1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ht="6" customHeight="1"/>
    <row r="131" spans="1:39" ht="12.75">
      <c r="A131" s="2" t="s">
        <v>9</v>
      </c>
      <c r="C131" s="14">
        <f>+AVERAGE(C122:C130)</f>
        <v>11.857142857142858</v>
      </c>
      <c r="D131" s="15">
        <f aca="true" t="shared" si="18" ref="D131:U131">SUM(D122:D130)</f>
        <v>490.15</v>
      </c>
      <c r="E131" s="15">
        <f t="shared" si="18"/>
        <v>185</v>
      </c>
      <c r="F131" s="16">
        <f t="shared" si="18"/>
        <v>8</v>
      </c>
      <c r="G131" s="16">
        <f t="shared" si="18"/>
        <v>8</v>
      </c>
      <c r="H131" s="69">
        <f t="shared" si="18"/>
        <v>24695</v>
      </c>
      <c r="I131" s="23">
        <f t="shared" si="18"/>
        <v>4447</v>
      </c>
      <c r="J131" s="23">
        <f t="shared" si="18"/>
        <v>5157</v>
      </c>
      <c r="K131" s="23">
        <f t="shared" si="18"/>
        <v>1767</v>
      </c>
      <c r="L131" s="23">
        <f t="shared" si="18"/>
        <v>173</v>
      </c>
      <c r="M131" s="23">
        <f t="shared" si="18"/>
        <v>1063</v>
      </c>
      <c r="N131" s="23">
        <f t="shared" si="18"/>
        <v>4285</v>
      </c>
      <c r="O131" s="23">
        <f t="shared" si="18"/>
        <v>153</v>
      </c>
      <c r="P131" s="23">
        <f t="shared" si="18"/>
        <v>255</v>
      </c>
      <c r="Q131" s="23">
        <f t="shared" si="18"/>
        <v>586</v>
      </c>
      <c r="R131" s="23">
        <f t="shared" si="18"/>
        <v>240</v>
      </c>
      <c r="S131" s="23">
        <f t="shared" si="18"/>
        <v>3238</v>
      </c>
      <c r="T131" s="23">
        <f t="shared" si="18"/>
        <v>388</v>
      </c>
      <c r="U131" s="23">
        <f t="shared" si="18"/>
        <v>5204</v>
      </c>
      <c r="V131" s="46">
        <f>+ROUND(SUM(J123:M129)/SUM(H123:H129),3)</f>
        <v>0.277</v>
      </c>
      <c r="W131" s="46">
        <f>+ROUND((SUM(J123:M129)+SUM(S123:T129))/(SUM(H123:H129)+SUM(P123:P129)+SUM(S123:T129)),3)</f>
        <v>0.354</v>
      </c>
      <c r="X131" s="46">
        <f>+ROUND((SUM(J123:J129)+2*SUM(K123:K129)+3*SUM(L123:L129)+4*SUM(M123:M129))/SUM(H123:H129),3)</f>
        <v>0.459</v>
      </c>
      <c r="Y131" s="11">
        <f>SUM(Y122:Y129)</f>
        <v>7812.299</v>
      </c>
      <c r="Z131" s="23">
        <f aca="true" t="shared" si="19" ref="Z131:AH131">SUM(Z122:Z130)</f>
        <v>474</v>
      </c>
      <c r="AA131" s="23">
        <f t="shared" si="19"/>
        <v>480</v>
      </c>
      <c r="AB131" s="23">
        <f t="shared" si="19"/>
        <v>566</v>
      </c>
      <c r="AC131" s="10">
        <f t="shared" si="19"/>
        <v>7961</v>
      </c>
      <c r="AD131" s="23">
        <f t="shared" si="19"/>
        <v>3584</v>
      </c>
      <c r="AE131" s="23">
        <f t="shared" si="19"/>
        <v>2648</v>
      </c>
      <c r="AF131" s="23">
        <f t="shared" si="19"/>
        <v>299</v>
      </c>
      <c r="AG131" s="23">
        <f t="shared" si="19"/>
        <v>5650</v>
      </c>
      <c r="AH131" s="23">
        <f t="shared" si="19"/>
        <v>232</v>
      </c>
      <c r="AI131" s="33">
        <f>AD131/Y131*9</f>
        <v>4.12887422767613</v>
      </c>
      <c r="AJ131" s="33">
        <f>(AE131+AC131)/Y131</f>
        <v>1.3579869382879484</v>
      </c>
      <c r="AK131" s="28">
        <f>SUM(AK122:AK130)</f>
        <v>21321</v>
      </c>
      <c r="AL131" s="28">
        <f>SUM(AL122:AL130)</f>
        <v>21764</v>
      </c>
      <c r="AM131" s="28">
        <f>SUM(AM122:AM130)</f>
        <v>43085</v>
      </c>
    </row>
    <row r="133" spans="1:39" ht="15">
      <c r="A133" s="48" t="s">
        <v>125</v>
      </c>
      <c r="B133" s="42"/>
      <c r="C133" s="42"/>
      <c r="D133" s="113"/>
      <c r="E133" s="113"/>
      <c r="F133" s="106"/>
      <c r="G133" s="106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4"/>
      <c r="V133" s="44"/>
      <c r="W133" s="44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1:39" s="75" customFormat="1" ht="12.75">
      <c r="A134" s="2" t="s">
        <v>7</v>
      </c>
      <c r="B134" s="110" t="s">
        <v>1</v>
      </c>
      <c r="C134" s="2" t="s">
        <v>0</v>
      </c>
      <c r="D134" s="79" t="s">
        <v>87</v>
      </c>
      <c r="E134" s="79" t="s">
        <v>8</v>
      </c>
      <c r="F134" s="78" t="s">
        <v>33</v>
      </c>
      <c r="G134" s="78" t="s">
        <v>34</v>
      </c>
      <c r="H134" s="2" t="s">
        <v>21</v>
      </c>
      <c r="I134" s="54" t="s">
        <v>16</v>
      </c>
      <c r="J134" s="2" t="s">
        <v>17</v>
      </c>
      <c r="K134" s="2" t="s">
        <v>18</v>
      </c>
      <c r="L134" s="2" t="s">
        <v>31</v>
      </c>
      <c r="M134" s="2" t="s">
        <v>19</v>
      </c>
      <c r="N134" s="2" t="s">
        <v>20</v>
      </c>
      <c r="O134" s="2" t="s">
        <v>22</v>
      </c>
      <c r="P134" s="2" t="s">
        <v>23</v>
      </c>
      <c r="Q134" s="2" t="s">
        <v>24</v>
      </c>
      <c r="R134" s="2" t="s">
        <v>25</v>
      </c>
      <c r="S134" s="2" t="s">
        <v>26</v>
      </c>
      <c r="T134" s="2" t="s">
        <v>32</v>
      </c>
      <c r="U134" s="2" t="s">
        <v>27</v>
      </c>
      <c r="V134" s="54" t="s">
        <v>28</v>
      </c>
      <c r="W134" s="74" t="s">
        <v>29</v>
      </c>
      <c r="X134" s="74" t="s">
        <v>30</v>
      </c>
      <c r="Y134" s="56" t="s">
        <v>42</v>
      </c>
      <c r="Z134" s="56" t="s">
        <v>33</v>
      </c>
      <c r="AA134" s="56" t="s">
        <v>34</v>
      </c>
      <c r="AB134" s="56" t="s">
        <v>35</v>
      </c>
      <c r="AC134" s="56" t="s">
        <v>36</v>
      </c>
      <c r="AD134" s="56" t="s">
        <v>37</v>
      </c>
      <c r="AE134" s="56" t="s">
        <v>26</v>
      </c>
      <c r="AF134" s="2" t="s">
        <v>32</v>
      </c>
      <c r="AG134" s="2" t="s">
        <v>27</v>
      </c>
      <c r="AH134" s="2" t="s">
        <v>38</v>
      </c>
      <c r="AI134" s="2" t="s">
        <v>39</v>
      </c>
      <c r="AJ134" s="2" t="s">
        <v>40</v>
      </c>
      <c r="AK134" s="2" t="s">
        <v>77</v>
      </c>
      <c r="AL134" s="2" t="s">
        <v>76</v>
      </c>
      <c r="AM134" s="2" t="s">
        <v>78</v>
      </c>
    </row>
    <row r="135" spans="1:39" ht="12.75">
      <c r="A135" s="3">
        <v>2001</v>
      </c>
      <c r="B135" s="111" t="s">
        <v>11</v>
      </c>
      <c r="C135" s="3">
        <v>9</v>
      </c>
      <c r="D135" s="77">
        <v>30</v>
      </c>
      <c r="E135" s="77">
        <v>0</v>
      </c>
      <c r="F135" s="107" t="s">
        <v>119</v>
      </c>
      <c r="G135" s="107" t="s">
        <v>119</v>
      </c>
      <c r="H135" s="10" t="s">
        <v>41</v>
      </c>
      <c r="I135" s="23">
        <v>655</v>
      </c>
      <c r="J135" s="23">
        <v>788</v>
      </c>
      <c r="K135" s="32">
        <v>285</v>
      </c>
      <c r="L135" s="23">
        <v>18</v>
      </c>
      <c r="M135" s="23">
        <v>148</v>
      </c>
      <c r="N135" s="23">
        <v>617</v>
      </c>
      <c r="O135" s="23">
        <v>24</v>
      </c>
      <c r="P135" s="23">
        <v>47</v>
      </c>
      <c r="Q135" s="23">
        <v>95</v>
      </c>
      <c r="R135" s="23">
        <v>53</v>
      </c>
      <c r="S135" s="23">
        <v>400</v>
      </c>
      <c r="T135" s="23">
        <v>73</v>
      </c>
      <c r="U135" s="23">
        <v>838</v>
      </c>
      <c r="V135" s="70" t="s">
        <v>41</v>
      </c>
      <c r="W135" s="70" t="s">
        <v>41</v>
      </c>
      <c r="X135" s="70" t="s">
        <v>41</v>
      </c>
      <c r="Y135" s="11">
        <v>1188.666</v>
      </c>
      <c r="Z135" s="23">
        <v>92</v>
      </c>
      <c r="AA135" s="23">
        <v>54</v>
      </c>
      <c r="AB135" s="23">
        <v>7</v>
      </c>
      <c r="AC135" s="10">
        <v>1099</v>
      </c>
      <c r="AD135" s="23">
        <v>504</v>
      </c>
      <c r="AE135" s="23">
        <v>428</v>
      </c>
      <c r="AF135" s="23">
        <v>49</v>
      </c>
      <c r="AG135" s="10">
        <v>1027</v>
      </c>
      <c r="AH135" s="23">
        <v>44</v>
      </c>
      <c r="AI135" s="24">
        <v>3.82</v>
      </c>
      <c r="AJ135" s="24">
        <v>1.28</v>
      </c>
      <c r="AK135" s="28">
        <v>3060.5</v>
      </c>
      <c r="AL135" s="28">
        <v>3440.5</v>
      </c>
      <c r="AM135" s="28">
        <v>6501</v>
      </c>
    </row>
    <row r="136" spans="1:39" ht="12.75">
      <c r="A136" s="3">
        <v>2002</v>
      </c>
      <c r="B136" s="111" t="s">
        <v>11</v>
      </c>
      <c r="C136" s="3">
        <v>7</v>
      </c>
      <c r="D136" s="77">
        <v>103.5</v>
      </c>
      <c r="E136" s="77">
        <v>0</v>
      </c>
      <c r="F136" s="108" t="s">
        <v>119</v>
      </c>
      <c r="G136" s="108" t="s">
        <v>119</v>
      </c>
      <c r="H136" s="69">
        <v>4623</v>
      </c>
      <c r="I136" s="23">
        <v>668</v>
      </c>
      <c r="J136" s="23">
        <v>772</v>
      </c>
      <c r="K136" s="23">
        <v>269</v>
      </c>
      <c r="L136" s="23">
        <v>33</v>
      </c>
      <c r="M136" s="23">
        <v>178</v>
      </c>
      <c r="N136" s="23">
        <v>639</v>
      </c>
      <c r="O136" s="23">
        <v>16</v>
      </c>
      <c r="P136" s="23">
        <v>32</v>
      </c>
      <c r="Q136" s="23">
        <v>84</v>
      </c>
      <c r="R136" s="23">
        <v>52</v>
      </c>
      <c r="S136" s="23">
        <v>455</v>
      </c>
      <c r="T136" s="23">
        <v>46</v>
      </c>
      <c r="U136" s="23">
        <v>790</v>
      </c>
      <c r="V136" s="46">
        <v>0.271</v>
      </c>
      <c r="W136" s="46">
        <v>0.34</v>
      </c>
      <c r="X136" s="46">
        <v>0.459</v>
      </c>
      <c r="Y136" s="11">
        <v>1162</v>
      </c>
      <c r="Z136" s="32">
        <v>87</v>
      </c>
      <c r="AA136" s="23">
        <v>56</v>
      </c>
      <c r="AB136" s="23">
        <v>87</v>
      </c>
      <c r="AC136" s="10">
        <v>1078</v>
      </c>
      <c r="AD136" s="23">
        <v>460</v>
      </c>
      <c r="AE136" s="23">
        <v>412</v>
      </c>
      <c r="AF136" s="23">
        <v>40</v>
      </c>
      <c r="AG136" s="10">
        <v>932</v>
      </c>
      <c r="AH136" s="23">
        <v>18</v>
      </c>
      <c r="AI136" s="24">
        <v>3.562</v>
      </c>
      <c r="AJ136" s="24">
        <v>1.282</v>
      </c>
      <c r="AK136" s="28">
        <v>3179.5</v>
      </c>
      <c r="AL136" s="28">
        <v>3612</v>
      </c>
      <c r="AM136" s="28">
        <v>6791.5</v>
      </c>
    </row>
    <row r="137" spans="1:39" ht="12.75">
      <c r="A137" s="3">
        <v>2003</v>
      </c>
      <c r="B137" s="111" t="s">
        <v>11</v>
      </c>
      <c r="C137" s="3">
        <v>6</v>
      </c>
      <c r="D137" s="77">
        <v>150.8</v>
      </c>
      <c r="E137" s="77">
        <v>37</v>
      </c>
      <c r="F137" s="107">
        <v>2</v>
      </c>
      <c r="G137" s="107">
        <v>2</v>
      </c>
      <c r="H137" s="69">
        <v>4403</v>
      </c>
      <c r="I137" s="23">
        <v>565</v>
      </c>
      <c r="J137" s="23">
        <v>737</v>
      </c>
      <c r="K137" s="23">
        <v>249</v>
      </c>
      <c r="L137" s="23">
        <v>23</v>
      </c>
      <c r="M137" s="23">
        <v>163</v>
      </c>
      <c r="N137" s="23">
        <v>667</v>
      </c>
      <c r="O137" s="23">
        <v>22</v>
      </c>
      <c r="P137" s="23">
        <v>36</v>
      </c>
      <c r="Q137" s="23">
        <v>53</v>
      </c>
      <c r="R137" s="23">
        <v>26</v>
      </c>
      <c r="S137" s="23">
        <v>436</v>
      </c>
      <c r="T137" s="23">
        <v>41</v>
      </c>
      <c r="U137" s="23">
        <v>763</v>
      </c>
      <c r="V137" s="46">
        <v>0.266</v>
      </c>
      <c r="W137" s="46">
        <v>0.335</v>
      </c>
      <c r="X137" s="46">
        <v>0.444</v>
      </c>
      <c r="Y137" s="11">
        <v>1217</v>
      </c>
      <c r="Z137" s="23">
        <v>76</v>
      </c>
      <c r="AA137" s="23">
        <v>69</v>
      </c>
      <c r="AB137" s="23">
        <v>107</v>
      </c>
      <c r="AC137" s="10">
        <v>1116</v>
      </c>
      <c r="AD137" s="23">
        <v>524</v>
      </c>
      <c r="AE137" s="23">
        <v>435</v>
      </c>
      <c r="AF137" s="23">
        <v>53</v>
      </c>
      <c r="AG137" s="10">
        <v>1034</v>
      </c>
      <c r="AH137" s="23">
        <v>40</v>
      </c>
      <c r="AI137" s="24">
        <v>3.8751027115858667</v>
      </c>
      <c r="AJ137" s="24">
        <v>1.2744453574363188</v>
      </c>
      <c r="AK137" s="58">
        <v>2976.5</v>
      </c>
      <c r="AL137" s="58">
        <v>3730</v>
      </c>
      <c r="AM137" s="58">
        <v>6706.5</v>
      </c>
    </row>
    <row r="138" spans="1:39" ht="12.75">
      <c r="A138" s="3">
        <v>2004</v>
      </c>
      <c r="B138" s="111" t="s">
        <v>11</v>
      </c>
      <c r="C138" s="3">
        <v>4</v>
      </c>
      <c r="D138" s="77">
        <v>111</v>
      </c>
      <c r="E138" s="116">
        <v>235</v>
      </c>
      <c r="F138" s="107">
        <v>3</v>
      </c>
      <c r="G138" s="107">
        <v>2</v>
      </c>
      <c r="H138" s="69">
        <v>4649</v>
      </c>
      <c r="I138" s="23">
        <v>701</v>
      </c>
      <c r="J138" s="23">
        <v>776</v>
      </c>
      <c r="K138" s="23">
        <v>262</v>
      </c>
      <c r="L138" s="23">
        <v>30</v>
      </c>
      <c r="M138" s="23">
        <v>223</v>
      </c>
      <c r="N138" s="23">
        <v>763</v>
      </c>
      <c r="O138" s="23">
        <v>15</v>
      </c>
      <c r="P138" s="23">
        <v>38</v>
      </c>
      <c r="Q138" s="23">
        <v>53</v>
      </c>
      <c r="R138" s="23">
        <v>33</v>
      </c>
      <c r="S138" s="23">
        <v>464</v>
      </c>
      <c r="T138" s="23">
        <v>63</v>
      </c>
      <c r="U138" s="23">
        <v>1013</v>
      </c>
      <c r="V138" s="46">
        <v>0.278</v>
      </c>
      <c r="W138" s="46">
        <v>0.349</v>
      </c>
      <c r="X138" s="46">
        <v>0.491</v>
      </c>
      <c r="Y138" s="11">
        <v>1102.2</v>
      </c>
      <c r="Z138" s="23">
        <v>75</v>
      </c>
      <c r="AA138" s="23">
        <v>60</v>
      </c>
      <c r="AB138" s="23">
        <v>128</v>
      </c>
      <c r="AC138" s="10">
        <v>1083</v>
      </c>
      <c r="AD138" s="23">
        <v>486</v>
      </c>
      <c r="AE138" s="23">
        <v>382</v>
      </c>
      <c r="AF138" s="23">
        <v>54</v>
      </c>
      <c r="AG138" s="10">
        <v>905</v>
      </c>
      <c r="AH138" s="23">
        <v>31</v>
      </c>
      <c r="AI138" s="24">
        <v>3.966747519150393</v>
      </c>
      <c r="AJ138" s="24">
        <v>1.3285974201086708</v>
      </c>
      <c r="AK138" s="58">
        <v>3344</v>
      </c>
      <c r="AL138" s="58">
        <v>3517</v>
      </c>
      <c r="AM138" s="58">
        <v>6861</v>
      </c>
    </row>
    <row r="139" spans="1:39" ht="12.75">
      <c r="A139" s="3">
        <v>2005</v>
      </c>
      <c r="B139" s="111" t="s">
        <v>11</v>
      </c>
      <c r="C139" s="3">
        <v>17</v>
      </c>
      <c r="D139" s="77">
        <v>84.65</v>
      </c>
      <c r="E139" s="116">
        <v>0</v>
      </c>
      <c r="F139" s="107">
        <v>0</v>
      </c>
      <c r="G139" s="107">
        <v>0</v>
      </c>
      <c r="H139" s="69">
        <v>4030</v>
      </c>
      <c r="I139" s="23">
        <v>629</v>
      </c>
      <c r="J139" s="23">
        <v>756</v>
      </c>
      <c r="K139" s="23">
        <v>248</v>
      </c>
      <c r="L139" s="23">
        <v>30</v>
      </c>
      <c r="M139" s="23">
        <v>137</v>
      </c>
      <c r="N139" s="23">
        <v>519</v>
      </c>
      <c r="O139" s="23">
        <v>9</v>
      </c>
      <c r="P139" s="23">
        <v>39</v>
      </c>
      <c r="Q139" s="23">
        <v>59</v>
      </c>
      <c r="R139" s="23">
        <v>23</v>
      </c>
      <c r="S139" s="23">
        <v>344</v>
      </c>
      <c r="T139" s="23">
        <v>38</v>
      </c>
      <c r="U139" s="23">
        <v>714</v>
      </c>
      <c r="V139" s="46">
        <v>0.291</v>
      </c>
      <c r="W139" s="46">
        <v>0.349</v>
      </c>
      <c r="X139" s="46">
        <v>0.469</v>
      </c>
      <c r="Y139" s="11">
        <v>997.2</v>
      </c>
      <c r="Z139" s="23">
        <v>60</v>
      </c>
      <c r="AA139" s="23">
        <v>52</v>
      </c>
      <c r="AB139" s="23">
        <v>59</v>
      </c>
      <c r="AC139" s="10">
        <v>966</v>
      </c>
      <c r="AD139" s="23">
        <v>431</v>
      </c>
      <c r="AE139" s="23">
        <v>345</v>
      </c>
      <c r="AF139" s="23">
        <v>40</v>
      </c>
      <c r="AG139" s="10">
        <v>777</v>
      </c>
      <c r="AH139" s="23">
        <v>36</v>
      </c>
      <c r="AI139" s="24">
        <v>3.8880724282039707</v>
      </c>
      <c r="AJ139" s="24">
        <v>1.314066242169478</v>
      </c>
      <c r="AK139" s="58">
        <v>2787.5</v>
      </c>
      <c r="AL139" s="58">
        <v>2874.5</v>
      </c>
      <c r="AM139" s="58">
        <v>5662</v>
      </c>
    </row>
    <row r="140" spans="1:39" ht="12.75">
      <c r="A140" s="3">
        <v>2006</v>
      </c>
      <c r="B140" s="111" t="s">
        <v>11</v>
      </c>
      <c r="C140" s="3">
        <v>4</v>
      </c>
      <c r="D140" s="77">
        <v>131.1</v>
      </c>
      <c r="E140" s="116">
        <v>289</v>
      </c>
      <c r="F140" s="107">
        <v>5</v>
      </c>
      <c r="G140" s="107">
        <v>2</v>
      </c>
      <c r="H140" s="69">
        <v>4712</v>
      </c>
      <c r="I140" s="23">
        <v>752</v>
      </c>
      <c r="J140" s="23">
        <v>807</v>
      </c>
      <c r="K140" s="23">
        <v>271</v>
      </c>
      <c r="L140" s="23">
        <v>24</v>
      </c>
      <c r="M140" s="23">
        <v>186</v>
      </c>
      <c r="N140" s="23">
        <v>660</v>
      </c>
      <c r="O140" s="23">
        <v>17</v>
      </c>
      <c r="P140" s="23">
        <v>41</v>
      </c>
      <c r="Q140" s="23">
        <v>111</v>
      </c>
      <c r="R140" s="23">
        <v>31</v>
      </c>
      <c r="S140" s="23">
        <v>471</v>
      </c>
      <c r="T140" s="23">
        <v>76</v>
      </c>
      <c r="U140" s="23">
        <v>983</v>
      </c>
      <c r="V140" s="46">
        <v>0.273</v>
      </c>
      <c r="W140" s="46">
        <v>0.346</v>
      </c>
      <c r="X140" s="46">
        <v>0.459</v>
      </c>
      <c r="Y140" s="11">
        <v>1146.1</v>
      </c>
      <c r="Z140" s="23">
        <v>77</v>
      </c>
      <c r="AA140" s="23">
        <v>56</v>
      </c>
      <c r="AB140" s="23">
        <v>69</v>
      </c>
      <c r="AC140" s="10">
        <v>1081</v>
      </c>
      <c r="AD140" s="23">
        <v>504</v>
      </c>
      <c r="AE140" s="23">
        <v>398</v>
      </c>
      <c r="AF140" s="23">
        <v>51</v>
      </c>
      <c r="AG140" s="10">
        <v>989</v>
      </c>
      <c r="AH140" s="23">
        <v>50</v>
      </c>
      <c r="AI140" s="24">
        <v>3.9569643488503745</v>
      </c>
      <c r="AJ140" s="24">
        <v>1.290200677237589</v>
      </c>
      <c r="AK140" s="58">
        <v>3332</v>
      </c>
      <c r="AL140" s="58">
        <v>3497.5</v>
      </c>
      <c r="AM140" s="58">
        <v>6829.5</v>
      </c>
    </row>
    <row r="141" spans="1:39" ht="12.75">
      <c r="A141" s="3">
        <v>2007</v>
      </c>
      <c r="B141" s="111" t="s">
        <v>125</v>
      </c>
      <c r="C141" s="3">
        <v>16</v>
      </c>
      <c r="D141" s="77">
        <v>82.7</v>
      </c>
      <c r="E141" s="116">
        <v>0</v>
      </c>
      <c r="F141" s="107">
        <v>2</v>
      </c>
      <c r="G141" s="107">
        <v>2</v>
      </c>
      <c r="H141" s="69">
        <v>4157</v>
      </c>
      <c r="I141" s="23">
        <v>640</v>
      </c>
      <c r="J141" s="23">
        <v>727</v>
      </c>
      <c r="K141" s="23">
        <v>205</v>
      </c>
      <c r="L141" s="23">
        <v>23</v>
      </c>
      <c r="M141" s="23">
        <v>145</v>
      </c>
      <c r="N141" s="23">
        <v>584</v>
      </c>
      <c r="O141" s="23">
        <v>23</v>
      </c>
      <c r="P141" s="23">
        <v>42</v>
      </c>
      <c r="Q141" s="23">
        <v>102</v>
      </c>
      <c r="R141" s="23">
        <v>19</v>
      </c>
      <c r="S141" s="23">
        <v>466</v>
      </c>
      <c r="T141" s="23">
        <v>67</v>
      </c>
      <c r="U141" s="23">
        <v>783</v>
      </c>
      <c r="V141" s="46">
        <v>0.265</v>
      </c>
      <c r="W141" s="46">
        <v>0.345</v>
      </c>
      <c r="X141" s="46">
        <v>0.43</v>
      </c>
      <c r="Y141" s="11">
        <v>1028.2</v>
      </c>
      <c r="Z141" s="23">
        <v>72</v>
      </c>
      <c r="AA141" s="23">
        <v>56</v>
      </c>
      <c r="AB141" s="23">
        <v>14</v>
      </c>
      <c r="AC141" s="10">
        <v>1062</v>
      </c>
      <c r="AD141" s="23">
        <v>488</v>
      </c>
      <c r="AE141" s="23">
        <v>422</v>
      </c>
      <c r="AF141" s="23">
        <v>28</v>
      </c>
      <c r="AG141" s="10">
        <v>758</v>
      </c>
      <c r="AH141" s="23">
        <v>45</v>
      </c>
      <c r="AI141" s="24">
        <v>4.26960494294264</v>
      </c>
      <c r="AJ141" s="24">
        <v>1.4426442931072125</v>
      </c>
      <c r="AK141" s="58">
        <v>2956.5</v>
      </c>
      <c r="AL141" s="58">
        <v>2712</v>
      </c>
      <c r="AM141" s="58">
        <v>5668.5</v>
      </c>
    </row>
    <row r="142" spans="3:39" ht="6" customHeight="1">
      <c r="C142" s="12"/>
      <c r="D142" s="115"/>
      <c r="E142" s="115"/>
      <c r="F142" s="109"/>
      <c r="G142" s="109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3"/>
      <c r="V142" s="13"/>
      <c r="W142" s="13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ht="6" customHeight="1"/>
    <row r="144" spans="1:39" ht="12.75">
      <c r="A144" s="2" t="s">
        <v>9</v>
      </c>
      <c r="C144" s="14">
        <f>+AVERAGE(C135:C143)</f>
        <v>9</v>
      </c>
      <c r="D144" s="15">
        <f>SUM(D135:D143)</f>
        <v>693.7500000000001</v>
      </c>
      <c r="E144" s="15">
        <f>SUM(E135:E143)</f>
        <v>561</v>
      </c>
      <c r="F144" s="107">
        <f>SUM(F135:F143)</f>
        <v>12</v>
      </c>
      <c r="G144" s="107">
        <f>SUM(G135:G143)</f>
        <v>8</v>
      </c>
      <c r="H144" s="69">
        <f>SUM(H135:H143)</f>
        <v>26574</v>
      </c>
      <c r="I144" s="23">
        <f aca="true" t="shared" si="20" ref="I144:U144">SUM(I135:I143)</f>
        <v>4610</v>
      </c>
      <c r="J144" s="23">
        <f t="shared" si="20"/>
        <v>5363</v>
      </c>
      <c r="K144" s="23">
        <f t="shared" si="20"/>
        <v>1789</v>
      </c>
      <c r="L144" s="23">
        <f t="shared" si="20"/>
        <v>181</v>
      </c>
      <c r="M144" s="23">
        <f t="shared" si="20"/>
        <v>1180</v>
      </c>
      <c r="N144" s="23">
        <f t="shared" si="20"/>
        <v>4449</v>
      </c>
      <c r="O144" s="23">
        <f t="shared" si="20"/>
        <v>126</v>
      </c>
      <c r="P144" s="23">
        <f t="shared" si="20"/>
        <v>275</v>
      </c>
      <c r="Q144" s="23">
        <f t="shared" si="20"/>
        <v>557</v>
      </c>
      <c r="R144" s="23">
        <f t="shared" si="20"/>
        <v>237</v>
      </c>
      <c r="S144" s="23">
        <f t="shared" si="20"/>
        <v>3036</v>
      </c>
      <c r="T144" s="23">
        <f t="shared" si="20"/>
        <v>404</v>
      </c>
      <c r="U144" s="23">
        <f t="shared" si="20"/>
        <v>5884</v>
      </c>
      <c r="V144" s="46">
        <f>+ROUND(SUM(J136:M142)/SUM(H136:H142),3)</f>
        <v>0.274</v>
      </c>
      <c r="W144" s="46">
        <f>+ROUND((SUM(J136:M142)+SUM(S136:T142))/(SUM(H136:H142)+SUM(P136:P142)+SUM(S136:T142)),3)</f>
        <v>0.344</v>
      </c>
      <c r="X144" s="46">
        <f>+ROUND((SUM(J136:J142)+2*SUM(K136:K142)+3*SUM(L136:L142)+4*SUM(M136:M142))/SUM(H136:H142),3)</f>
        <v>0.459</v>
      </c>
      <c r="Y144" s="11">
        <f>SUM(Y135:Y142)</f>
        <v>7841.365999999999</v>
      </c>
      <c r="Z144" s="23">
        <f>SUM(Z135:Z143)</f>
        <v>539</v>
      </c>
      <c r="AA144" s="23">
        <f>SUM(AA135:AA143)</f>
        <v>403</v>
      </c>
      <c r="AB144" s="23">
        <f>SUM(AB135:AB143)</f>
        <v>471</v>
      </c>
      <c r="AC144" s="10">
        <f aca="true" t="shared" si="21" ref="AC144:AH144">SUM(AC135:AC143)</f>
        <v>7485</v>
      </c>
      <c r="AD144" s="23">
        <f t="shared" si="21"/>
        <v>3397</v>
      </c>
      <c r="AE144" s="23">
        <f t="shared" si="21"/>
        <v>2822</v>
      </c>
      <c r="AF144" s="23">
        <f t="shared" si="21"/>
        <v>315</v>
      </c>
      <c r="AG144" s="23">
        <f t="shared" si="21"/>
        <v>6422</v>
      </c>
      <c r="AH144" s="23">
        <f t="shared" si="21"/>
        <v>264</v>
      </c>
      <c r="AI144" s="33">
        <f>AD144/Y144*9</f>
        <v>3.8989380166669942</v>
      </c>
      <c r="AJ144" s="33">
        <f>(AE144+AC144)/Y144</f>
        <v>1.3144393464097965</v>
      </c>
      <c r="AK144" s="28">
        <f>SUM(AK135:AK143)</f>
        <v>21636.5</v>
      </c>
      <c r="AL144" s="28">
        <f>SUM(AL135:AL143)</f>
        <v>23383.5</v>
      </c>
      <c r="AM144" s="28">
        <f>SUM(AM135:AM143)</f>
        <v>45020</v>
      </c>
    </row>
    <row r="146" spans="1:39" ht="15">
      <c r="A146" s="48" t="s">
        <v>113</v>
      </c>
      <c r="B146" s="42"/>
      <c r="C146" s="42"/>
      <c r="D146" s="113"/>
      <c r="E146" s="113"/>
      <c r="F146" s="106"/>
      <c r="G146" s="106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4"/>
      <c r="V146" s="44"/>
      <c r="W146" s="44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1:39" s="75" customFormat="1" ht="12.75">
      <c r="A147" s="2" t="s">
        <v>7</v>
      </c>
      <c r="B147" s="110" t="s">
        <v>1</v>
      </c>
      <c r="C147" s="2" t="s">
        <v>0</v>
      </c>
      <c r="D147" s="79" t="s">
        <v>87</v>
      </c>
      <c r="E147" s="79" t="s">
        <v>8</v>
      </c>
      <c r="F147" s="78" t="s">
        <v>33</v>
      </c>
      <c r="G147" s="78" t="s">
        <v>34</v>
      </c>
      <c r="H147" s="2" t="s">
        <v>21</v>
      </c>
      <c r="I147" s="54" t="s">
        <v>16</v>
      </c>
      <c r="J147" s="2" t="s">
        <v>17</v>
      </c>
      <c r="K147" s="2" t="s">
        <v>18</v>
      </c>
      <c r="L147" s="2" t="s">
        <v>31</v>
      </c>
      <c r="M147" s="2" t="s">
        <v>19</v>
      </c>
      <c r="N147" s="2" t="s">
        <v>20</v>
      </c>
      <c r="O147" s="2" t="s">
        <v>22</v>
      </c>
      <c r="P147" s="2" t="s">
        <v>23</v>
      </c>
      <c r="Q147" s="2" t="s">
        <v>24</v>
      </c>
      <c r="R147" s="2" t="s">
        <v>25</v>
      </c>
      <c r="S147" s="2" t="s">
        <v>26</v>
      </c>
      <c r="T147" s="2" t="s">
        <v>32</v>
      </c>
      <c r="U147" s="2" t="s">
        <v>27</v>
      </c>
      <c r="V147" s="54" t="s">
        <v>28</v>
      </c>
      <c r="W147" s="74" t="s">
        <v>29</v>
      </c>
      <c r="X147" s="74" t="s">
        <v>30</v>
      </c>
      <c r="Y147" s="56" t="s">
        <v>42</v>
      </c>
      <c r="Z147" s="56" t="s">
        <v>33</v>
      </c>
      <c r="AA147" s="56" t="s">
        <v>34</v>
      </c>
      <c r="AB147" s="56" t="s">
        <v>35</v>
      </c>
      <c r="AC147" s="56" t="s">
        <v>36</v>
      </c>
      <c r="AD147" s="56" t="s">
        <v>37</v>
      </c>
      <c r="AE147" s="56" t="s">
        <v>26</v>
      </c>
      <c r="AF147" s="2" t="s">
        <v>32</v>
      </c>
      <c r="AG147" s="2" t="s">
        <v>27</v>
      </c>
      <c r="AH147" s="2" t="s">
        <v>38</v>
      </c>
      <c r="AI147" s="2" t="s">
        <v>39</v>
      </c>
      <c r="AJ147" s="2" t="s">
        <v>40</v>
      </c>
      <c r="AK147" s="2" t="s">
        <v>77</v>
      </c>
      <c r="AL147" s="2" t="s">
        <v>76</v>
      </c>
      <c r="AM147" s="2" t="s">
        <v>78</v>
      </c>
    </row>
    <row r="148" spans="1:42" ht="12.75">
      <c r="A148" s="3">
        <v>2001</v>
      </c>
      <c r="B148" s="111" t="s">
        <v>64</v>
      </c>
      <c r="C148" s="3">
        <v>11</v>
      </c>
      <c r="D148" s="77">
        <v>30</v>
      </c>
      <c r="E148" s="77">
        <v>0</v>
      </c>
      <c r="F148" s="107" t="s">
        <v>119</v>
      </c>
      <c r="G148" s="107" t="s">
        <v>119</v>
      </c>
      <c r="H148" s="16" t="s">
        <v>41</v>
      </c>
      <c r="I148" s="23">
        <v>648</v>
      </c>
      <c r="J148" s="23">
        <v>675</v>
      </c>
      <c r="K148" s="23">
        <v>238</v>
      </c>
      <c r="L148" s="23">
        <v>15</v>
      </c>
      <c r="M148" s="23">
        <v>190</v>
      </c>
      <c r="N148" s="23">
        <v>619</v>
      </c>
      <c r="O148" s="23">
        <v>22</v>
      </c>
      <c r="P148" s="23">
        <v>40</v>
      </c>
      <c r="Q148" s="23">
        <v>97</v>
      </c>
      <c r="R148" s="23">
        <v>39</v>
      </c>
      <c r="S148" s="23">
        <v>472</v>
      </c>
      <c r="T148" s="23">
        <v>51</v>
      </c>
      <c r="U148" s="23">
        <v>815</v>
      </c>
      <c r="V148" s="17" t="s">
        <v>41</v>
      </c>
      <c r="W148" s="17" t="s">
        <v>41</v>
      </c>
      <c r="X148" s="17" t="s">
        <v>41</v>
      </c>
      <c r="Y148" s="11">
        <v>1159</v>
      </c>
      <c r="Z148" s="23">
        <v>67</v>
      </c>
      <c r="AA148" s="23">
        <v>60</v>
      </c>
      <c r="AB148" s="23">
        <v>35</v>
      </c>
      <c r="AC148" s="10">
        <v>1176</v>
      </c>
      <c r="AD148" s="23">
        <v>560</v>
      </c>
      <c r="AE148" s="23">
        <v>412</v>
      </c>
      <c r="AF148" s="32">
        <v>30</v>
      </c>
      <c r="AG148" s="23">
        <v>898</v>
      </c>
      <c r="AH148" s="23">
        <v>58</v>
      </c>
      <c r="AI148" s="24">
        <v>4.35</v>
      </c>
      <c r="AJ148" s="24">
        <v>1.37</v>
      </c>
      <c r="AK148" s="28">
        <v>3039.5</v>
      </c>
      <c r="AL148" s="28">
        <v>3112</v>
      </c>
      <c r="AM148" s="28">
        <v>6151.5</v>
      </c>
      <c r="AN148" s="47"/>
      <c r="AO148" s="47"/>
      <c r="AP148" s="47"/>
    </row>
    <row r="149" spans="1:42" ht="12.75">
      <c r="A149" s="3">
        <v>2002</v>
      </c>
      <c r="B149" s="111" t="s">
        <v>89</v>
      </c>
      <c r="C149" s="3">
        <v>6</v>
      </c>
      <c r="D149" s="77">
        <v>115.5</v>
      </c>
      <c r="E149" s="77">
        <v>29</v>
      </c>
      <c r="F149" s="108" t="s">
        <v>119</v>
      </c>
      <c r="G149" s="108" t="s">
        <v>119</v>
      </c>
      <c r="H149" s="69">
        <v>4348</v>
      </c>
      <c r="I149" s="23">
        <v>668</v>
      </c>
      <c r="J149" s="23">
        <v>791</v>
      </c>
      <c r="K149" s="23">
        <v>277</v>
      </c>
      <c r="L149" s="32">
        <v>34</v>
      </c>
      <c r="M149" s="23">
        <v>169</v>
      </c>
      <c r="N149" s="23">
        <v>643</v>
      </c>
      <c r="O149" s="23">
        <v>11</v>
      </c>
      <c r="P149" s="23">
        <v>37</v>
      </c>
      <c r="Q149" s="23">
        <v>86</v>
      </c>
      <c r="R149" s="23">
        <v>47</v>
      </c>
      <c r="S149" s="23">
        <v>498</v>
      </c>
      <c r="T149" s="23">
        <v>37</v>
      </c>
      <c r="U149" s="23">
        <v>766</v>
      </c>
      <c r="V149" s="72">
        <v>0.292</v>
      </c>
      <c r="W149" s="46">
        <v>0.367</v>
      </c>
      <c r="X149" s="72">
        <v>0.488</v>
      </c>
      <c r="Y149" s="11">
        <v>1206.333</v>
      </c>
      <c r="Z149" s="23">
        <v>78</v>
      </c>
      <c r="AA149" s="23">
        <v>56</v>
      </c>
      <c r="AB149" s="23">
        <v>52</v>
      </c>
      <c r="AC149" s="10">
        <v>1108</v>
      </c>
      <c r="AD149" s="23">
        <v>513</v>
      </c>
      <c r="AE149" s="23">
        <v>362</v>
      </c>
      <c r="AF149" s="23">
        <v>40</v>
      </c>
      <c r="AG149" s="10">
        <v>832</v>
      </c>
      <c r="AH149" s="23">
        <v>60</v>
      </c>
      <c r="AI149" s="24">
        <v>3.827</v>
      </c>
      <c r="AJ149" s="35">
        <v>1.218</v>
      </c>
      <c r="AK149" s="58">
        <v>3247</v>
      </c>
      <c r="AL149" s="58">
        <v>3570.5</v>
      </c>
      <c r="AM149" s="58">
        <v>6817.5</v>
      </c>
      <c r="AN149" s="47"/>
      <c r="AO149" s="47"/>
      <c r="AP149" s="47"/>
    </row>
    <row r="150" spans="1:42" ht="12.75">
      <c r="A150" s="3">
        <v>2003</v>
      </c>
      <c r="B150" s="111" t="s">
        <v>89</v>
      </c>
      <c r="C150" s="3">
        <v>10</v>
      </c>
      <c r="D150" s="77">
        <v>89.25</v>
      </c>
      <c r="E150" s="77">
        <v>0</v>
      </c>
      <c r="F150" s="107">
        <v>3</v>
      </c>
      <c r="G150" s="107">
        <v>2</v>
      </c>
      <c r="H150" s="69">
        <v>4336</v>
      </c>
      <c r="I150" s="23">
        <v>661</v>
      </c>
      <c r="J150" s="23">
        <v>790</v>
      </c>
      <c r="K150" s="23">
        <v>260</v>
      </c>
      <c r="L150" s="23">
        <v>29</v>
      </c>
      <c r="M150" s="23">
        <v>162</v>
      </c>
      <c r="N150" s="23">
        <v>670</v>
      </c>
      <c r="O150" s="23">
        <v>10</v>
      </c>
      <c r="P150" s="23">
        <v>30</v>
      </c>
      <c r="Q150" s="23">
        <v>67</v>
      </c>
      <c r="R150" s="23">
        <v>45</v>
      </c>
      <c r="S150" s="23">
        <v>493</v>
      </c>
      <c r="T150" s="23">
        <v>43</v>
      </c>
      <c r="U150" s="23">
        <v>759</v>
      </c>
      <c r="V150" s="46">
        <v>0.286</v>
      </c>
      <c r="W150" s="46">
        <v>0.363</v>
      </c>
      <c r="X150" s="46">
        <v>0.472</v>
      </c>
      <c r="Y150" s="11">
        <v>1191.333</v>
      </c>
      <c r="Z150" s="23">
        <v>76</v>
      </c>
      <c r="AA150" s="23">
        <v>76</v>
      </c>
      <c r="AB150" s="23">
        <v>36</v>
      </c>
      <c r="AC150" s="10">
        <v>1187</v>
      </c>
      <c r="AD150" s="23">
        <v>526</v>
      </c>
      <c r="AE150" s="23">
        <v>399</v>
      </c>
      <c r="AF150" s="23">
        <v>44</v>
      </c>
      <c r="AG150" s="10">
        <v>804</v>
      </c>
      <c r="AH150" s="23">
        <v>59</v>
      </c>
      <c r="AI150" s="24">
        <v>3.973699047949051</v>
      </c>
      <c r="AJ150" s="35">
        <v>1.3312815145853811</v>
      </c>
      <c r="AK150" s="58">
        <v>3192.5</v>
      </c>
      <c r="AL150" s="58">
        <v>3227</v>
      </c>
      <c r="AM150" s="58">
        <v>6419.5</v>
      </c>
      <c r="AN150" s="47"/>
      <c r="AO150" s="47"/>
      <c r="AP150" s="47"/>
    </row>
    <row r="151" spans="1:42" ht="12.75">
      <c r="A151" s="3">
        <v>2004</v>
      </c>
      <c r="B151" s="111" t="s">
        <v>89</v>
      </c>
      <c r="C151" s="3">
        <v>12</v>
      </c>
      <c r="D151" s="77">
        <v>81.4</v>
      </c>
      <c r="E151" s="77">
        <v>0</v>
      </c>
      <c r="F151" s="107">
        <v>1</v>
      </c>
      <c r="G151" s="107">
        <v>2</v>
      </c>
      <c r="H151" s="69">
        <v>4415</v>
      </c>
      <c r="I151" s="23">
        <v>692</v>
      </c>
      <c r="J151" s="23">
        <v>777</v>
      </c>
      <c r="K151" s="23">
        <v>258</v>
      </c>
      <c r="L151" s="23">
        <v>32</v>
      </c>
      <c r="M151" s="23">
        <v>156</v>
      </c>
      <c r="N151" s="23">
        <v>619</v>
      </c>
      <c r="O151" s="23">
        <v>19</v>
      </c>
      <c r="P151" s="23">
        <v>40</v>
      </c>
      <c r="Q151" s="23">
        <v>124</v>
      </c>
      <c r="R151" s="23">
        <v>35</v>
      </c>
      <c r="S151" s="23">
        <v>536</v>
      </c>
      <c r="T151" s="23">
        <v>48</v>
      </c>
      <c r="U151" s="23">
        <v>729</v>
      </c>
      <c r="V151" s="46">
        <v>0.277</v>
      </c>
      <c r="W151" s="46">
        <v>0.359</v>
      </c>
      <c r="X151" s="46">
        <v>0.456</v>
      </c>
      <c r="Y151" s="11">
        <v>1119.1</v>
      </c>
      <c r="Z151" s="23">
        <v>77</v>
      </c>
      <c r="AA151" s="23">
        <v>63</v>
      </c>
      <c r="AB151" s="23">
        <v>67</v>
      </c>
      <c r="AC151" s="10">
        <v>1164</v>
      </c>
      <c r="AD151" s="23">
        <v>527</v>
      </c>
      <c r="AE151" s="23">
        <v>394</v>
      </c>
      <c r="AF151" s="23">
        <v>50</v>
      </c>
      <c r="AG151" s="10">
        <v>807</v>
      </c>
      <c r="AH151" s="23">
        <v>32</v>
      </c>
      <c r="AI151" s="24">
        <v>4.237343783125188</v>
      </c>
      <c r="AJ151" s="35">
        <v>1.3918999818910063</v>
      </c>
      <c r="AK151" s="58">
        <v>3296.5</v>
      </c>
      <c r="AL151" s="58">
        <v>3117</v>
      </c>
      <c r="AM151" s="58">
        <v>6413.5</v>
      </c>
      <c r="AN151" s="47"/>
      <c r="AO151" s="47"/>
      <c r="AP151" s="47"/>
    </row>
    <row r="152" spans="1:42" ht="12.75">
      <c r="A152" s="3">
        <v>2005</v>
      </c>
      <c r="B152" s="111" t="s">
        <v>113</v>
      </c>
      <c r="C152" s="3">
        <v>7</v>
      </c>
      <c r="D152" s="77">
        <v>104.85</v>
      </c>
      <c r="E152" s="77">
        <v>43</v>
      </c>
      <c r="F152" s="107">
        <v>0</v>
      </c>
      <c r="G152" s="107">
        <v>2</v>
      </c>
      <c r="H152" s="69">
        <v>4352</v>
      </c>
      <c r="I152" s="23">
        <v>688</v>
      </c>
      <c r="J152" s="23">
        <v>762</v>
      </c>
      <c r="K152" s="23">
        <v>244</v>
      </c>
      <c r="L152" s="23">
        <v>21</v>
      </c>
      <c r="M152" s="23">
        <v>200</v>
      </c>
      <c r="N152" s="23">
        <v>672</v>
      </c>
      <c r="O152" s="23">
        <v>4</v>
      </c>
      <c r="P152" s="23">
        <v>41</v>
      </c>
      <c r="Q152" s="23">
        <v>91</v>
      </c>
      <c r="R152" s="23">
        <v>17</v>
      </c>
      <c r="S152" s="23">
        <v>425</v>
      </c>
      <c r="T152" s="23">
        <v>43</v>
      </c>
      <c r="U152" s="23">
        <v>713</v>
      </c>
      <c r="V152" s="46">
        <v>0.282</v>
      </c>
      <c r="W152" s="46">
        <v>0.349</v>
      </c>
      <c r="X152" s="46">
        <v>0.486</v>
      </c>
      <c r="Y152" s="11">
        <v>1091</v>
      </c>
      <c r="Z152" s="23">
        <v>68</v>
      </c>
      <c r="AA152" s="23">
        <v>62</v>
      </c>
      <c r="AB152" s="23">
        <v>6</v>
      </c>
      <c r="AC152" s="10">
        <v>1089</v>
      </c>
      <c r="AD152" s="23">
        <v>480</v>
      </c>
      <c r="AE152" s="23">
        <v>390</v>
      </c>
      <c r="AF152" s="23">
        <v>44</v>
      </c>
      <c r="AG152" s="10">
        <v>755</v>
      </c>
      <c r="AH152" s="23">
        <v>97</v>
      </c>
      <c r="AI152" s="24">
        <v>3.9596700274977086</v>
      </c>
      <c r="AJ152" s="35">
        <v>1.3556370302474794</v>
      </c>
      <c r="AK152" s="58">
        <v>3260.5</v>
      </c>
      <c r="AL152" s="58">
        <v>3054</v>
      </c>
      <c r="AM152" s="58">
        <v>6314.5</v>
      </c>
      <c r="AN152" s="47"/>
      <c r="AO152" s="47"/>
      <c r="AP152" s="47"/>
    </row>
    <row r="153" spans="1:42" ht="12.75">
      <c r="A153" s="3">
        <v>2006</v>
      </c>
      <c r="B153" s="111" t="s">
        <v>113</v>
      </c>
      <c r="C153" s="3">
        <v>16</v>
      </c>
      <c r="D153" s="77">
        <v>78.8</v>
      </c>
      <c r="E153" s="77">
        <v>0</v>
      </c>
      <c r="F153" s="107">
        <v>0</v>
      </c>
      <c r="G153" s="107">
        <v>2</v>
      </c>
      <c r="H153" s="69">
        <v>4120</v>
      </c>
      <c r="I153" s="23">
        <v>625</v>
      </c>
      <c r="J153" s="23">
        <v>681</v>
      </c>
      <c r="K153" s="23">
        <v>214</v>
      </c>
      <c r="L153" s="23">
        <v>26</v>
      </c>
      <c r="M153" s="23">
        <v>187</v>
      </c>
      <c r="N153" s="23">
        <v>637</v>
      </c>
      <c r="O153" s="23">
        <v>4</v>
      </c>
      <c r="P153" s="23">
        <v>35</v>
      </c>
      <c r="Q153" s="23">
        <v>59</v>
      </c>
      <c r="R153" s="23">
        <v>16</v>
      </c>
      <c r="S153" s="23">
        <v>442</v>
      </c>
      <c r="T153" s="23">
        <v>38</v>
      </c>
      <c r="U153" s="23">
        <v>663</v>
      </c>
      <c r="V153" s="46">
        <v>0.269</v>
      </c>
      <c r="W153" s="46">
        <v>0.343</v>
      </c>
      <c r="X153" s="46">
        <v>0.47</v>
      </c>
      <c r="Y153" s="11">
        <v>984</v>
      </c>
      <c r="Z153" s="23">
        <v>59</v>
      </c>
      <c r="AA153" s="23">
        <v>58</v>
      </c>
      <c r="AB153" s="23">
        <v>6</v>
      </c>
      <c r="AC153" s="10">
        <v>1040</v>
      </c>
      <c r="AD153" s="23">
        <v>497</v>
      </c>
      <c r="AE153" s="23">
        <v>310</v>
      </c>
      <c r="AF153" s="23">
        <v>38</v>
      </c>
      <c r="AG153" s="10">
        <v>710</v>
      </c>
      <c r="AH153" s="23">
        <v>46</v>
      </c>
      <c r="AI153" s="24">
        <v>4.545731707317073</v>
      </c>
      <c r="AJ153" s="35">
        <v>1.3719512195121952</v>
      </c>
      <c r="AK153" s="58">
        <v>3014</v>
      </c>
      <c r="AL153" s="58">
        <v>2427.5</v>
      </c>
      <c r="AM153" s="58">
        <v>5441.5</v>
      </c>
      <c r="AN153" s="47"/>
      <c r="AO153" s="47"/>
      <c r="AP153" s="47"/>
    </row>
    <row r="154" spans="1:42" ht="12.75">
      <c r="A154" s="3">
        <v>2007</v>
      </c>
      <c r="B154" s="111" t="s">
        <v>113</v>
      </c>
      <c r="C154" s="3">
        <v>17</v>
      </c>
      <c r="D154" s="77">
        <v>101.05</v>
      </c>
      <c r="E154" s="77">
        <v>0</v>
      </c>
      <c r="F154" s="107">
        <v>1</v>
      </c>
      <c r="G154" s="107">
        <v>2</v>
      </c>
      <c r="H154" s="69">
        <v>4517</v>
      </c>
      <c r="I154" s="23">
        <v>661</v>
      </c>
      <c r="J154" s="23">
        <v>878</v>
      </c>
      <c r="K154" s="23">
        <v>296</v>
      </c>
      <c r="L154" s="23">
        <v>23</v>
      </c>
      <c r="M154" s="23">
        <v>155</v>
      </c>
      <c r="N154" s="23">
        <v>728</v>
      </c>
      <c r="O154" s="23">
        <v>9</v>
      </c>
      <c r="P154" s="23">
        <v>48</v>
      </c>
      <c r="Q154" s="23">
        <v>54</v>
      </c>
      <c r="R154" s="23">
        <v>24</v>
      </c>
      <c r="S154" s="23">
        <v>445</v>
      </c>
      <c r="T154" s="23">
        <v>35</v>
      </c>
      <c r="U154" s="23">
        <v>824</v>
      </c>
      <c r="V154" s="46">
        <v>0.299</v>
      </c>
      <c r="W154" s="46">
        <v>0.363</v>
      </c>
      <c r="X154" s="46">
        <v>0.478</v>
      </c>
      <c r="Y154" s="11">
        <v>875</v>
      </c>
      <c r="Z154" s="23">
        <v>49</v>
      </c>
      <c r="AA154" s="23">
        <v>68</v>
      </c>
      <c r="AB154" s="23">
        <v>64</v>
      </c>
      <c r="AC154" s="10">
        <v>951</v>
      </c>
      <c r="AD154" s="23">
        <v>519</v>
      </c>
      <c r="AE154" s="23">
        <v>318</v>
      </c>
      <c r="AF154" s="23">
        <v>47</v>
      </c>
      <c r="AG154" s="10">
        <v>652</v>
      </c>
      <c r="AH154" s="23">
        <v>32</v>
      </c>
      <c r="AI154" s="24">
        <v>5.338285714285715</v>
      </c>
      <c r="AJ154" s="35">
        <v>1.4502857142857142</v>
      </c>
      <c r="AK154" s="58">
        <v>3299.5</v>
      </c>
      <c r="AL154" s="58">
        <v>2144.5</v>
      </c>
      <c r="AM154" s="58">
        <v>5444</v>
      </c>
      <c r="AN154" s="47"/>
      <c r="AO154" s="47"/>
      <c r="AP154" s="47"/>
    </row>
    <row r="155" spans="3:39" ht="6" customHeight="1">
      <c r="C155" s="12"/>
      <c r="D155" s="115"/>
      <c r="E155" s="115"/>
      <c r="F155" s="109"/>
      <c r="G155" s="109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3"/>
      <c r="V155" s="13"/>
      <c r="W155" s="13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ht="6" customHeight="1"/>
    <row r="157" spans="1:39" ht="12.75">
      <c r="A157" s="2" t="s">
        <v>9</v>
      </c>
      <c r="C157" s="14">
        <f>+AVERAGE(C148:C156)</f>
        <v>11.285714285714286</v>
      </c>
      <c r="D157" s="15">
        <f>SUM(D148:D156)</f>
        <v>600.85</v>
      </c>
      <c r="E157" s="15">
        <f>SUM(E148:E156)</f>
        <v>72</v>
      </c>
      <c r="F157" s="107">
        <f>SUM(F148:F156)</f>
        <v>5</v>
      </c>
      <c r="G157" s="107">
        <f>SUM(G148:G156)</f>
        <v>10</v>
      </c>
      <c r="H157" s="69">
        <f>SUM(H148:H156)</f>
        <v>26088</v>
      </c>
      <c r="I157" s="23">
        <f aca="true" t="shared" si="22" ref="I157:U157">SUM(I148:I156)</f>
        <v>4643</v>
      </c>
      <c r="J157" s="23">
        <f t="shared" si="22"/>
        <v>5354</v>
      </c>
      <c r="K157" s="23">
        <f t="shared" si="22"/>
        <v>1787</v>
      </c>
      <c r="L157" s="23">
        <f t="shared" si="22"/>
        <v>180</v>
      </c>
      <c r="M157" s="23">
        <f t="shared" si="22"/>
        <v>1219</v>
      </c>
      <c r="N157" s="23">
        <f t="shared" si="22"/>
        <v>4588</v>
      </c>
      <c r="O157" s="23">
        <f t="shared" si="22"/>
        <v>79</v>
      </c>
      <c r="P157" s="23">
        <f t="shared" si="22"/>
        <v>271</v>
      </c>
      <c r="Q157" s="23">
        <f t="shared" si="22"/>
        <v>578</v>
      </c>
      <c r="R157" s="23">
        <f t="shared" si="22"/>
        <v>223</v>
      </c>
      <c r="S157" s="23">
        <f t="shared" si="22"/>
        <v>3311</v>
      </c>
      <c r="T157" s="23">
        <f t="shared" si="22"/>
        <v>295</v>
      </c>
      <c r="U157" s="23">
        <f t="shared" si="22"/>
        <v>5269</v>
      </c>
      <c r="V157" s="46">
        <f>+ROUND(SUM(J149:M155)/SUM(H149:H155),3)</f>
        <v>0.284</v>
      </c>
      <c r="W157" s="46">
        <f>+ROUND((SUM(J149:M155)+SUM(S149:T155))/(SUM(H149:H155)+SUM(P149:P155)+SUM(S149:T155)),3)</f>
        <v>0.357</v>
      </c>
      <c r="X157" s="46">
        <f>+ROUND((SUM(J149:J155)+2*SUM(K149:K155)+3*SUM(L149:L155)+4*SUM(M149:M155))/SUM(H149:H155),3)</f>
        <v>0.475</v>
      </c>
      <c r="Y157" s="11">
        <f>SUM(Y148:Y155)</f>
        <v>7625.766</v>
      </c>
      <c r="Z157" s="23">
        <f>SUM(Z148:Z156)</f>
        <v>474</v>
      </c>
      <c r="AA157" s="23">
        <f>SUM(AA148:AA156)</f>
        <v>443</v>
      </c>
      <c r="AB157" s="23">
        <f>SUM(AB148:AB156)</f>
        <v>266</v>
      </c>
      <c r="AC157" s="10">
        <f aca="true" t="shared" si="23" ref="AC157:AH157">SUM(AC148:AC156)</f>
        <v>7715</v>
      </c>
      <c r="AD157" s="23">
        <f t="shared" si="23"/>
        <v>3622</v>
      </c>
      <c r="AE157" s="23">
        <f t="shared" si="23"/>
        <v>2585</v>
      </c>
      <c r="AF157" s="23">
        <f t="shared" si="23"/>
        <v>293</v>
      </c>
      <c r="AG157" s="23">
        <f t="shared" si="23"/>
        <v>5458</v>
      </c>
      <c r="AH157" s="23">
        <f t="shared" si="23"/>
        <v>384</v>
      </c>
      <c r="AI157" s="33">
        <f>AD157/Y157*9</f>
        <v>4.274718107007217</v>
      </c>
      <c r="AJ157" s="33">
        <f>(AE157+AC157)/Y157</f>
        <v>1.350683983746682</v>
      </c>
      <c r="AK157" s="28">
        <f>SUM(AK148:AK156)</f>
        <v>22349.5</v>
      </c>
      <c r="AL157" s="28">
        <f>SUM(AL148:AL156)</f>
        <v>20652.5</v>
      </c>
      <c r="AM157" s="28">
        <f>SUM(AM148:AM156)</f>
        <v>43002</v>
      </c>
    </row>
    <row r="159" spans="1:39" ht="15">
      <c r="A159" s="48" t="s">
        <v>67</v>
      </c>
      <c r="B159" s="42"/>
      <c r="C159" s="42"/>
      <c r="D159" s="113"/>
      <c r="E159" s="113"/>
      <c r="F159" s="106"/>
      <c r="G159" s="106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4"/>
      <c r="V159" s="44"/>
      <c r="W159" s="44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1:39" s="75" customFormat="1" ht="12.75">
      <c r="A160" s="2" t="s">
        <v>7</v>
      </c>
      <c r="B160" s="110" t="s">
        <v>1</v>
      </c>
      <c r="C160" s="2" t="s">
        <v>0</v>
      </c>
      <c r="D160" s="79" t="s">
        <v>87</v>
      </c>
      <c r="E160" s="79" t="s">
        <v>8</v>
      </c>
      <c r="F160" s="78" t="s">
        <v>33</v>
      </c>
      <c r="G160" s="78" t="s">
        <v>34</v>
      </c>
      <c r="H160" s="2" t="s">
        <v>21</v>
      </c>
      <c r="I160" s="54" t="s">
        <v>16</v>
      </c>
      <c r="J160" s="2" t="s">
        <v>17</v>
      </c>
      <c r="K160" s="2" t="s">
        <v>18</v>
      </c>
      <c r="L160" s="2" t="s">
        <v>31</v>
      </c>
      <c r="M160" s="2" t="s">
        <v>19</v>
      </c>
      <c r="N160" s="2" t="s">
        <v>20</v>
      </c>
      <c r="O160" s="2" t="s">
        <v>22</v>
      </c>
      <c r="P160" s="2" t="s">
        <v>23</v>
      </c>
      <c r="Q160" s="2" t="s">
        <v>24</v>
      </c>
      <c r="R160" s="2" t="s">
        <v>25</v>
      </c>
      <c r="S160" s="2" t="s">
        <v>26</v>
      </c>
      <c r="T160" s="2" t="s">
        <v>32</v>
      </c>
      <c r="U160" s="2" t="s">
        <v>27</v>
      </c>
      <c r="V160" s="54" t="s">
        <v>28</v>
      </c>
      <c r="W160" s="74" t="s">
        <v>29</v>
      </c>
      <c r="X160" s="74" t="s">
        <v>30</v>
      </c>
      <c r="Y160" s="56" t="s">
        <v>42</v>
      </c>
      <c r="Z160" s="56" t="s">
        <v>33</v>
      </c>
      <c r="AA160" s="56" t="s">
        <v>34</v>
      </c>
      <c r="AB160" s="56" t="s">
        <v>35</v>
      </c>
      <c r="AC160" s="56" t="s">
        <v>36</v>
      </c>
      <c r="AD160" s="56" t="s">
        <v>37</v>
      </c>
      <c r="AE160" s="56" t="s">
        <v>26</v>
      </c>
      <c r="AF160" s="2" t="s">
        <v>32</v>
      </c>
      <c r="AG160" s="2" t="s">
        <v>27</v>
      </c>
      <c r="AH160" s="2" t="s">
        <v>38</v>
      </c>
      <c r="AI160" s="2" t="s">
        <v>39</v>
      </c>
      <c r="AJ160" s="2" t="s">
        <v>40</v>
      </c>
      <c r="AK160" s="2" t="s">
        <v>77</v>
      </c>
      <c r="AL160" s="2" t="s">
        <v>76</v>
      </c>
      <c r="AM160" s="2" t="s">
        <v>78</v>
      </c>
    </row>
    <row r="161" spans="1:39" ht="12.75">
      <c r="A161" s="3">
        <v>2001</v>
      </c>
      <c r="B161" s="111" t="s">
        <v>67</v>
      </c>
      <c r="C161" s="3">
        <v>19</v>
      </c>
      <c r="D161" s="77">
        <v>30</v>
      </c>
      <c r="E161" s="77">
        <v>0</v>
      </c>
      <c r="F161" s="107" t="s">
        <v>119</v>
      </c>
      <c r="G161" s="107" t="s">
        <v>119</v>
      </c>
      <c r="H161" s="10" t="s">
        <v>41</v>
      </c>
      <c r="I161" s="23">
        <v>670</v>
      </c>
      <c r="J161" s="23">
        <v>741</v>
      </c>
      <c r="K161" s="23">
        <v>248</v>
      </c>
      <c r="L161" s="23">
        <v>26</v>
      </c>
      <c r="M161" s="23">
        <v>143</v>
      </c>
      <c r="N161" s="23">
        <v>541</v>
      </c>
      <c r="O161" s="23">
        <v>21</v>
      </c>
      <c r="P161" s="23">
        <v>34</v>
      </c>
      <c r="Q161" s="23">
        <v>133</v>
      </c>
      <c r="R161" s="23">
        <v>49</v>
      </c>
      <c r="S161" s="23">
        <v>457</v>
      </c>
      <c r="T161" s="23">
        <v>53</v>
      </c>
      <c r="U161" s="23">
        <v>740</v>
      </c>
      <c r="V161" s="70" t="s">
        <v>41</v>
      </c>
      <c r="W161" s="70" t="s">
        <v>41</v>
      </c>
      <c r="X161" s="70" t="s">
        <v>41</v>
      </c>
      <c r="Y161" s="11">
        <v>892</v>
      </c>
      <c r="Z161" s="23">
        <v>57</v>
      </c>
      <c r="AA161" s="23">
        <v>47</v>
      </c>
      <c r="AB161" s="23">
        <v>59</v>
      </c>
      <c r="AC161" s="23">
        <v>884</v>
      </c>
      <c r="AD161" s="23">
        <v>424</v>
      </c>
      <c r="AE161" s="23">
        <v>311</v>
      </c>
      <c r="AF161" s="23">
        <v>30</v>
      </c>
      <c r="AG161" s="23">
        <v>664</v>
      </c>
      <c r="AH161" s="23">
        <v>34</v>
      </c>
      <c r="AI161" s="24">
        <v>4.28</v>
      </c>
      <c r="AJ161" s="24">
        <v>1.34</v>
      </c>
      <c r="AK161" s="28">
        <v>3012.5</v>
      </c>
      <c r="AL161" s="28">
        <v>2559.5</v>
      </c>
      <c r="AM161" s="28">
        <v>5572</v>
      </c>
    </row>
    <row r="162" spans="1:39" ht="12.75">
      <c r="A162" s="3">
        <v>2002</v>
      </c>
      <c r="B162" s="111" t="s">
        <v>67</v>
      </c>
      <c r="C162" s="3">
        <v>5</v>
      </c>
      <c r="D162" s="77">
        <v>116.5</v>
      </c>
      <c r="E162" s="77">
        <v>69</v>
      </c>
      <c r="F162" s="108" t="s">
        <v>119</v>
      </c>
      <c r="G162" s="108" t="s">
        <v>119</v>
      </c>
      <c r="H162" s="69">
        <v>4583</v>
      </c>
      <c r="I162" s="23">
        <v>712</v>
      </c>
      <c r="J162" s="23">
        <v>822</v>
      </c>
      <c r="K162" s="23">
        <v>220</v>
      </c>
      <c r="L162" s="32">
        <v>34</v>
      </c>
      <c r="M162" s="23">
        <v>163</v>
      </c>
      <c r="N162" s="23">
        <v>642</v>
      </c>
      <c r="O162" s="23">
        <v>14</v>
      </c>
      <c r="P162" s="23">
        <v>49</v>
      </c>
      <c r="Q162" s="23">
        <v>84</v>
      </c>
      <c r="R162" s="23">
        <v>39</v>
      </c>
      <c r="S162" s="23">
        <v>515</v>
      </c>
      <c r="T162" s="23">
        <v>64</v>
      </c>
      <c r="U162" s="23">
        <v>975</v>
      </c>
      <c r="V162" s="46">
        <v>0.27</v>
      </c>
      <c r="W162" s="46">
        <v>0.349</v>
      </c>
      <c r="X162" s="46">
        <v>0.44</v>
      </c>
      <c r="Y162" s="36">
        <v>1217.666</v>
      </c>
      <c r="Z162" s="23">
        <v>78</v>
      </c>
      <c r="AA162" s="23">
        <v>66</v>
      </c>
      <c r="AB162" s="23">
        <v>94</v>
      </c>
      <c r="AC162" s="23">
        <v>1094</v>
      </c>
      <c r="AD162" s="23">
        <v>493</v>
      </c>
      <c r="AE162" s="23">
        <v>451</v>
      </c>
      <c r="AF162" s="23">
        <v>36</v>
      </c>
      <c r="AG162" s="32">
        <v>1027</v>
      </c>
      <c r="AH162" s="23">
        <v>25</v>
      </c>
      <c r="AI162" s="24">
        <v>3.643</v>
      </c>
      <c r="AJ162" s="24">
        <v>1.268</v>
      </c>
      <c r="AK162" s="28">
        <v>3181</v>
      </c>
      <c r="AL162" s="28">
        <v>3681.5</v>
      </c>
      <c r="AM162" s="28">
        <v>6862.5</v>
      </c>
    </row>
    <row r="163" spans="1:39" ht="12.75">
      <c r="A163" s="3">
        <v>2003</v>
      </c>
      <c r="B163" s="111" t="s">
        <v>67</v>
      </c>
      <c r="C163" s="3">
        <v>8</v>
      </c>
      <c r="D163" s="77">
        <v>84.2</v>
      </c>
      <c r="E163" s="77">
        <v>205</v>
      </c>
      <c r="F163" s="107">
        <v>5</v>
      </c>
      <c r="G163" s="107">
        <v>0</v>
      </c>
      <c r="H163" s="69">
        <v>4289</v>
      </c>
      <c r="I163" s="23">
        <v>641</v>
      </c>
      <c r="J163" s="23">
        <v>806</v>
      </c>
      <c r="K163" s="23">
        <v>239</v>
      </c>
      <c r="L163" s="23">
        <v>36</v>
      </c>
      <c r="M163" s="23">
        <v>140</v>
      </c>
      <c r="N163" s="23">
        <v>576</v>
      </c>
      <c r="O163" s="23">
        <v>18</v>
      </c>
      <c r="P163" s="23">
        <v>30</v>
      </c>
      <c r="Q163" s="23">
        <v>99</v>
      </c>
      <c r="R163" s="23">
        <v>35</v>
      </c>
      <c r="S163" s="23">
        <v>407</v>
      </c>
      <c r="T163" s="23">
        <v>47</v>
      </c>
      <c r="U163" s="23">
        <v>730</v>
      </c>
      <c r="V163" s="46">
        <v>0.285</v>
      </c>
      <c r="W163" s="46">
        <v>0.351</v>
      </c>
      <c r="X163" s="46">
        <v>0.455</v>
      </c>
      <c r="Y163" s="11">
        <v>1201.666</v>
      </c>
      <c r="Z163" s="23">
        <v>76</v>
      </c>
      <c r="AA163" s="23">
        <v>62</v>
      </c>
      <c r="AB163" s="23">
        <v>52</v>
      </c>
      <c r="AC163" s="23">
        <v>1130</v>
      </c>
      <c r="AD163" s="23">
        <v>498</v>
      </c>
      <c r="AE163" s="23">
        <v>416</v>
      </c>
      <c r="AF163" s="23">
        <v>58</v>
      </c>
      <c r="AG163" s="23">
        <v>1028</v>
      </c>
      <c r="AH163" s="23">
        <v>68</v>
      </c>
      <c r="AI163" s="24">
        <v>3.729819901793059</v>
      </c>
      <c r="AJ163" s="24">
        <v>1.2865465346211666</v>
      </c>
      <c r="AK163" s="58">
        <v>3004.5</v>
      </c>
      <c r="AL163" s="58">
        <v>3620</v>
      </c>
      <c r="AM163" s="58">
        <v>6624.5</v>
      </c>
    </row>
    <row r="164" spans="1:39" ht="12.75">
      <c r="A164" s="3">
        <v>2004</v>
      </c>
      <c r="B164" s="111" t="s">
        <v>67</v>
      </c>
      <c r="C164" s="3">
        <v>8</v>
      </c>
      <c r="D164" s="77">
        <v>138.3</v>
      </c>
      <c r="E164" s="77">
        <v>0</v>
      </c>
      <c r="F164" s="107">
        <v>0</v>
      </c>
      <c r="G164" s="107">
        <v>2</v>
      </c>
      <c r="H164" s="69">
        <v>4671</v>
      </c>
      <c r="I164" s="23">
        <v>752</v>
      </c>
      <c r="J164" s="23">
        <v>886</v>
      </c>
      <c r="K164" s="23">
        <v>273</v>
      </c>
      <c r="L164" s="23">
        <v>38</v>
      </c>
      <c r="M164" s="23">
        <v>166</v>
      </c>
      <c r="N164" s="23">
        <v>680</v>
      </c>
      <c r="O164" s="23">
        <v>23</v>
      </c>
      <c r="P164" s="23">
        <v>41</v>
      </c>
      <c r="Q164" s="23">
        <v>124</v>
      </c>
      <c r="R164" s="23">
        <v>40</v>
      </c>
      <c r="S164" s="23">
        <v>519</v>
      </c>
      <c r="T164" s="23">
        <v>55</v>
      </c>
      <c r="U164" s="23">
        <v>754</v>
      </c>
      <c r="V164" s="46">
        <v>0.292</v>
      </c>
      <c r="W164" s="46">
        <v>0.366</v>
      </c>
      <c r="X164" s="46">
        <v>0.473</v>
      </c>
      <c r="Y164" s="11">
        <v>1090.2</v>
      </c>
      <c r="Z164" s="23">
        <v>62</v>
      </c>
      <c r="AA164" s="23">
        <v>68</v>
      </c>
      <c r="AB164" s="23">
        <v>56</v>
      </c>
      <c r="AC164" s="23">
        <v>1108</v>
      </c>
      <c r="AD164" s="23">
        <v>544</v>
      </c>
      <c r="AE164" s="23">
        <v>408</v>
      </c>
      <c r="AF164" s="23">
        <v>38</v>
      </c>
      <c r="AG164" s="23">
        <v>1003</v>
      </c>
      <c r="AH164" s="23">
        <v>31</v>
      </c>
      <c r="AI164" s="24">
        <v>4.488997829400844</v>
      </c>
      <c r="AJ164" s="24">
        <v>1.389975635084085</v>
      </c>
      <c r="AK164" s="58">
        <v>3563.5</v>
      </c>
      <c r="AL164" s="58">
        <v>2895.5</v>
      </c>
      <c r="AM164" s="58">
        <v>6459</v>
      </c>
    </row>
    <row r="165" spans="1:39" ht="12.75">
      <c r="A165" s="3">
        <v>2005</v>
      </c>
      <c r="B165" s="111" t="s">
        <v>67</v>
      </c>
      <c r="C165" s="3">
        <v>1</v>
      </c>
      <c r="D165" s="77">
        <v>112.95</v>
      </c>
      <c r="E165" s="77">
        <v>745</v>
      </c>
      <c r="F165" s="107">
        <v>5</v>
      </c>
      <c r="G165" s="107">
        <v>0</v>
      </c>
      <c r="H165" s="69">
        <v>4871</v>
      </c>
      <c r="I165" s="23">
        <v>764</v>
      </c>
      <c r="J165" s="23">
        <v>872</v>
      </c>
      <c r="K165" s="23">
        <v>288</v>
      </c>
      <c r="L165" s="23">
        <v>50</v>
      </c>
      <c r="M165" s="23">
        <v>183</v>
      </c>
      <c r="N165" s="23">
        <v>702</v>
      </c>
      <c r="O165" s="23">
        <v>13</v>
      </c>
      <c r="P165" s="23">
        <v>49</v>
      </c>
      <c r="Q165" s="23">
        <v>136</v>
      </c>
      <c r="R165" s="23">
        <v>40</v>
      </c>
      <c r="S165" s="23">
        <v>513</v>
      </c>
      <c r="T165" s="23">
        <v>51</v>
      </c>
      <c r="U165" s="23">
        <v>870</v>
      </c>
      <c r="V165" s="46">
        <v>0.286</v>
      </c>
      <c r="W165" s="46">
        <v>0.357</v>
      </c>
      <c r="X165" s="46">
        <v>0.478</v>
      </c>
      <c r="Y165" s="11">
        <v>1192</v>
      </c>
      <c r="Z165" s="23">
        <v>84</v>
      </c>
      <c r="AA165" s="23">
        <v>54</v>
      </c>
      <c r="AB165" s="23">
        <v>82</v>
      </c>
      <c r="AC165" s="23">
        <v>1150</v>
      </c>
      <c r="AD165" s="23">
        <v>516</v>
      </c>
      <c r="AE165" s="23">
        <v>385</v>
      </c>
      <c r="AF165" s="23">
        <v>44</v>
      </c>
      <c r="AG165" s="23">
        <v>1018</v>
      </c>
      <c r="AH165" s="23">
        <v>23</v>
      </c>
      <c r="AI165" s="24">
        <v>3.895973154362416</v>
      </c>
      <c r="AJ165" s="24">
        <v>1.287751677852349</v>
      </c>
      <c r="AK165" s="58">
        <v>3614.5</v>
      </c>
      <c r="AL165" s="58">
        <v>3616.5</v>
      </c>
      <c r="AM165" s="58">
        <v>7231</v>
      </c>
    </row>
    <row r="166" spans="1:39" ht="12.75">
      <c r="A166" s="3">
        <v>2006</v>
      </c>
      <c r="B166" s="111" t="s">
        <v>67</v>
      </c>
      <c r="C166" s="3">
        <v>13</v>
      </c>
      <c r="D166" s="77">
        <v>82.45</v>
      </c>
      <c r="E166" s="77">
        <v>0</v>
      </c>
      <c r="F166" s="107">
        <v>0</v>
      </c>
      <c r="G166" s="107">
        <v>0</v>
      </c>
      <c r="H166" s="69">
        <v>4703</v>
      </c>
      <c r="I166" s="23">
        <v>775</v>
      </c>
      <c r="J166" s="23">
        <v>858</v>
      </c>
      <c r="K166" s="23">
        <v>246</v>
      </c>
      <c r="L166" s="23">
        <v>48</v>
      </c>
      <c r="M166" s="23">
        <v>175</v>
      </c>
      <c r="N166" s="23">
        <v>634</v>
      </c>
      <c r="O166" s="23">
        <v>12</v>
      </c>
      <c r="P166" s="23">
        <v>32</v>
      </c>
      <c r="Q166" s="23">
        <v>156</v>
      </c>
      <c r="R166" s="23">
        <v>32</v>
      </c>
      <c r="S166" s="23">
        <v>470</v>
      </c>
      <c r="T166" s="23">
        <v>52</v>
      </c>
      <c r="U166" s="23">
        <v>873</v>
      </c>
      <c r="V166" s="46">
        <v>0.282</v>
      </c>
      <c r="W166" s="46">
        <v>0.352</v>
      </c>
      <c r="X166" s="46">
        <v>0.467</v>
      </c>
      <c r="Y166" s="11">
        <v>1040.2</v>
      </c>
      <c r="Z166" s="23">
        <v>67</v>
      </c>
      <c r="AA166" s="23">
        <v>81</v>
      </c>
      <c r="AB166" s="23">
        <v>23</v>
      </c>
      <c r="AC166" s="23">
        <v>1138</v>
      </c>
      <c r="AD166" s="23">
        <v>590</v>
      </c>
      <c r="AE166" s="23">
        <v>440</v>
      </c>
      <c r="AF166" s="23">
        <v>46</v>
      </c>
      <c r="AG166" s="23">
        <v>799</v>
      </c>
      <c r="AH166" s="23">
        <v>53</v>
      </c>
      <c r="AI166" s="24">
        <v>5.10249872533624</v>
      </c>
      <c r="AJ166" s="24">
        <v>1.5163357793937076</v>
      </c>
      <c r="AK166" s="58">
        <v>3423</v>
      </c>
      <c r="AL166" s="58">
        <v>2469.5</v>
      </c>
      <c r="AM166" s="58">
        <v>5892.5</v>
      </c>
    </row>
    <row r="167" spans="1:39" ht="12.75">
      <c r="A167" s="3">
        <v>2007</v>
      </c>
      <c r="B167" s="111" t="s">
        <v>67</v>
      </c>
      <c r="C167" s="3">
        <v>5</v>
      </c>
      <c r="D167" s="77">
        <v>153.6</v>
      </c>
      <c r="E167" s="77">
        <v>140</v>
      </c>
      <c r="F167" s="107">
        <v>2</v>
      </c>
      <c r="G167" s="107">
        <v>2</v>
      </c>
      <c r="H167" s="69">
        <v>4414</v>
      </c>
      <c r="I167" s="23">
        <v>694</v>
      </c>
      <c r="J167" s="23">
        <v>830</v>
      </c>
      <c r="K167" s="23">
        <v>252</v>
      </c>
      <c r="L167" s="23">
        <v>22</v>
      </c>
      <c r="M167" s="23">
        <v>148</v>
      </c>
      <c r="N167" s="23">
        <v>667</v>
      </c>
      <c r="O167" s="23">
        <v>10</v>
      </c>
      <c r="P167" s="23">
        <v>39</v>
      </c>
      <c r="Q167" s="23">
        <v>148</v>
      </c>
      <c r="R167" s="23">
        <v>34</v>
      </c>
      <c r="S167" s="23">
        <v>419</v>
      </c>
      <c r="T167" s="23">
        <v>77</v>
      </c>
      <c r="U167" s="23">
        <v>808</v>
      </c>
      <c r="V167" s="46">
        <v>0.284</v>
      </c>
      <c r="W167" s="46">
        <v>0.353</v>
      </c>
      <c r="X167" s="46">
        <v>0.451</v>
      </c>
      <c r="Y167" s="11">
        <v>1200.2</v>
      </c>
      <c r="Z167" s="23">
        <v>66</v>
      </c>
      <c r="AA167" s="23">
        <v>61</v>
      </c>
      <c r="AB167" s="23">
        <v>80</v>
      </c>
      <c r="AC167" s="23">
        <v>1155</v>
      </c>
      <c r="AD167" s="23">
        <v>495</v>
      </c>
      <c r="AE167" s="23">
        <v>412</v>
      </c>
      <c r="AF167" s="23">
        <v>30</v>
      </c>
      <c r="AG167" s="23">
        <v>946</v>
      </c>
      <c r="AH167" s="23">
        <v>19</v>
      </c>
      <c r="AI167" s="24">
        <v>3.7104388512181474</v>
      </c>
      <c r="AJ167" s="24">
        <v>1.305108345647326</v>
      </c>
      <c r="AK167" s="58">
        <v>3238</v>
      </c>
      <c r="AL167" s="58">
        <v>3384</v>
      </c>
      <c r="AM167" s="58">
        <v>6622</v>
      </c>
    </row>
    <row r="168" spans="3:39" ht="6" customHeight="1">
      <c r="C168" s="12"/>
      <c r="D168" s="115"/>
      <c r="E168" s="115"/>
      <c r="F168" s="109"/>
      <c r="G168" s="109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3"/>
      <c r="V168" s="13"/>
      <c r="W168" s="13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ht="6" customHeight="1"/>
    <row r="170" spans="1:39" ht="12.75">
      <c r="A170" s="2" t="s">
        <v>9</v>
      </c>
      <c r="C170" s="14">
        <f>+AVERAGE(C161:C169)</f>
        <v>8.428571428571429</v>
      </c>
      <c r="D170" s="15">
        <f>SUM(D161:D169)</f>
        <v>718</v>
      </c>
      <c r="E170" s="15">
        <f>SUM(E161:E169)</f>
        <v>1159</v>
      </c>
      <c r="F170" s="107">
        <f>SUM(F161:F169)</f>
        <v>12</v>
      </c>
      <c r="G170" s="107">
        <f>SUM(G161:G169)</f>
        <v>4</v>
      </c>
      <c r="H170" s="69">
        <f>SUM(H161:H169)</f>
        <v>27531</v>
      </c>
      <c r="I170" s="23">
        <f aca="true" t="shared" si="24" ref="I170:U170">SUM(I161:I169)</f>
        <v>5008</v>
      </c>
      <c r="J170" s="23">
        <f t="shared" si="24"/>
        <v>5815</v>
      </c>
      <c r="K170" s="23">
        <f t="shared" si="24"/>
        <v>1766</v>
      </c>
      <c r="L170" s="23">
        <f t="shared" si="24"/>
        <v>254</v>
      </c>
      <c r="M170" s="23">
        <f t="shared" si="24"/>
        <v>1118</v>
      </c>
      <c r="N170" s="23">
        <f t="shared" si="24"/>
        <v>4442</v>
      </c>
      <c r="O170" s="23">
        <f t="shared" si="24"/>
        <v>111</v>
      </c>
      <c r="P170" s="23">
        <f t="shared" si="24"/>
        <v>274</v>
      </c>
      <c r="Q170" s="23">
        <f t="shared" si="24"/>
        <v>880</v>
      </c>
      <c r="R170" s="23">
        <f t="shared" si="24"/>
        <v>269</v>
      </c>
      <c r="S170" s="23">
        <f t="shared" si="24"/>
        <v>3300</v>
      </c>
      <c r="T170" s="23">
        <f t="shared" si="24"/>
        <v>399</v>
      </c>
      <c r="U170" s="23">
        <f t="shared" si="24"/>
        <v>5750</v>
      </c>
      <c r="V170" s="46">
        <f>+ROUND(SUM(J162:M168)/SUM(H162:H168),3)</f>
        <v>0.283</v>
      </c>
      <c r="W170" s="46">
        <f>+ROUND((SUM(J162:M168)+SUM(S162:T168))/(SUM(H162:H168)+SUM(P162:P168)+SUM(S162:T168)),3)</f>
        <v>0.355</v>
      </c>
      <c r="X170" s="46">
        <f>+ROUND((SUM(J162:J168)+2*SUM(K162:K168)+3*SUM(L162:L168)+4*SUM(M162:M168))/SUM(H162:H168),3)</f>
        <v>0.461</v>
      </c>
      <c r="Y170" s="11">
        <f>SUM(Y161:Y168)</f>
        <v>7833.932</v>
      </c>
      <c r="Z170" s="23">
        <f aca="true" t="shared" si="25" ref="Z170:AH170">SUM(Z161:Z169)</f>
        <v>490</v>
      </c>
      <c r="AA170" s="23">
        <f t="shared" si="25"/>
        <v>439</v>
      </c>
      <c r="AB170" s="23">
        <f t="shared" si="25"/>
        <v>446</v>
      </c>
      <c r="AC170" s="10">
        <f t="shared" si="25"/>
        <v>7659</v>
      </c>
      <c r="AD170" s="23">
        <f t="shared" si="25"/>
        <v>3560</v>
      </c>
      <c r="AE170" s="23">
        <f t="shared" si="25"/>
        <v>2823</v>
      </c>
      <c r="AF170" s="23">
        <f t="shared" si="25"/>
        <v>282</v>
      </c>
      <c r="AG170" s="23">
        <f t="shared" si="25"/>
        <v>6485</v>
      </c>
      <c r="AH170" s="23">
        <f t="shared" si="25"/>
        <v>253</v>
      </c>
      <c r="AI170" s="33">
        <f>AD170/Y170*9</f>
        <v>4.089900193159706</v>
      </c>
      <c r="AJ170" s="33">
        <f>(AE170+AC170)/Y170</f>
        <v>1.3380254002715368</v>
      </c>
      <c r="AK170" s="28">
        <f>SUM(AK161:AK169)</f>
        <v>23037</v>
      </c>
      <c r="AL170" s="28">
        <f>SUM(AL161:AL169)</f>
        <v>22226.5</v>
      </c>
      <c r="AM170" s="28">
        <f>SUM(AM161:AM169)</f>
        <v>45263.5</v>
      </c>
    </row>
    <row r="172" spans="1:39" ht="15">
      <c r="A172" s="48" t="s">
        <v>128</v>
      </c>
      <c r="B172" s="42"/>
      <c r="C172" s="42"/>
      <c r="D172" s="113"/>
      <c r="E172" s="113"/>
      <c r="F172" s="106"/>
      <c r="G172" s="10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4"/>
      <c r="V172" s="44"/>
      <c r="W172" s="44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1:39" s="75" customFormat="1" ht="12.75">
      <c r="A173" s="2" t="s">
        <v>7</v>
      </c>
      <c r="B173" s="110" t="s">
        <v>1</v>
      </c>
      <c r="C173" s="2" t="s">
        <v>0</v>
      </c>
      <c r="D173" s="79" t="s">
        <v>87</v>
      </c>
      <c r="E173" s="79" t="s">
        <v>8</v>
      </c>
      <c r="F173" s="78" t="s">
        <v>33</v>
      </c>
      <c r="G173" s="78" t="s">
        <v>34</v>
      </c>
      <c r="H173" s="2" t="s">
        <v>21</v>
      </c>
      <c r="I173" s="54" t="s">
        <v>16</v>
      </c>
      <c r="J173" s="2" t="s">
        <v>17</v>
      </c>
      <c r="K173" s="2" t="s">
        <v>18</v>
      </c>
      <c r="L173" s="2" t="s">
        <v>31</v>
      </c>
      <c r="M173" s="2" t="s">
        <v>19</v>
      </c>
      <c r="N173" s="2" t="s">
        <v>20</v>
      </c>
      <c r="O173" s="2" t="s">
        <v>22</v>
      </c>
      <c r="P173" s="2" t="s">
        <v>23</v>
      </c>
      <c r="Q173" s="2" t="s">
        <v>24</v>
      </c>
      <c r="R173" s="2" t="s">
        <v>25</v>
      </c>
      <c r="S173" s="2" t="s">
        <v>26</v>
      </c>
      <c r="T173" s="2" t="s">
        <v>32</v>
      </c>
      <c r="U173" s="2" t="s">
        <v>27</v>
      </c>
      <c r="V173" s="54" t="s">
        <v>28</v>
      </c>
      <c r="W173" s="74" t="s">
        <v>29</v>
      </c>
      <c r="X173" s="74" t="s">
        <v>30</v>
      </c>
      <c r="Y173" s="56" t="s">
        <v>42</v>
      </c>
      <c r="Z173" s="56" t="s">
        <v>33</v>
      </c>
      <c r="AA173" s="56" t="s">
        <v>34</v>
      </c>
      <c r="AB173" s="56" t="s">
        <v>35</v>
      </c>
      <c r="AC173" s="56" t="s">
        <v>36</v>
      </c>
      <c r="AD173" s="56" t="s">
        <v>37</v>
      </c>
      <c r="AE173" s="56" t="s">
        <v>26</v>
      </c>
      <c r="AF173" s="2" t="s">
        <v>32</v>
      </c>
      <c r="AG173" s="2" t="s">
        <v>27</v>
      </c>
      <c r="AH173" s="2" t="s">
        <v>38</v>
      </c>
      <c r="AI173" s="2" t="s">
        <v>39</v>
      </c>
      <c r="AJ173" s="2" t="s">
        <v>40</v>
      </c>
      <c r="AK173" s="2" t="s">
        <v>77</v>
      </c>
      <c r="AL173" s="2" t="s">
        <v>76</v>
      </c>
      <c r="AM173" s="2" t="s">
        <v>78</v>
      </c>
    </row>
    <row r="174" spans="1:39" ht="12.75">
      <c r="A174" s="3">
        <v>2001</v>
      </c>
      <c r="B174" s="111" t="s">
        <v>12</v>
      </c>
      <c r="C174" s="3">
        <v>14</v>
      </c>
      <c r="D174" s="77">
        <v>30</v>
      </c>
      <c r="E174" s="77">
        <v>0</v>
      </c>
      <c r="F174" s="107" t="s">
        <v>119</v>
      </c>
      <c r="G174" s="107" t="s">
        <v>119</v>
      </c>
      <c r="H174" s="10" t="s">
        <v>41</v>
      </c>
      <c r="I174" s="23">
        <v>627</v>
      </c>
      <c r="J174" s="23">
        <v>788</v>
      </c>
      <c r="K174" s="23">
        <v>264</v>
      </c>
      <c r="L174" s="23">
        <v>28</v>
      </c>
      <c r="M174" s="23">
        <v>146</v>
      </c>
      <c r="N174" s="23">
        <v>613</v>
      </c>
      <c r="O174" s="23">
        <v>15</v>
      </c>
      <c r="P174" s="23">
        <v>50</v>
      </c>
      <c r="Q174" s="23">
        <v>69</v>
      </c>
      <c r="R174" s="23">
        <v>40</v>
      </c>
      <c r="S174" s="23">
        <v>416</v>
      </c>
      <c r="T174" s="23">
        <v>46</v>
      </c>
      <c r="U174" s="23">
        <v>771</v>
      </c>
      <c r="V174" s="70" t="s">
        <v>41</v>
      </c>
      <c r="W174" s="70" t="s">
        <v>41</v>
      </c>
      <c r="X174" s="70" t="s">
        <v>41</v>
      </c>
      <c r="Y174" s="11">
        <v>1165.333</v>
      </c>
      <c r="Z174" s="23">
        <v>68</v>
      </c>
      <c r="AA174" s="23">
        <v>59</v>
      </c>
      <c r="AB174" s="23">
        <v>26</v>
      </c>
      <c r="AC174" s="10">
        <v>1141</v>
      </c>
      <c r="AD174" s="23">
        <v>553</v>
      </c>
      <c r="AE174" s="23">
        <v>398</v>
      </c>
      <c r="AF174" s="23">
        <v>50</v>
      </c>
      <c r="AG174" s="23">
        <v>956</v>
      </c>
      <c r="AH174" s="23">
        <v>35</v>
      </c>
      <c r="AI174" s="24">
        <v>4.27</v>
      </c>
      <c r="AJ174" s="24">
        <v>1.32</v>
      </c>
      <c r="AK174" s="28">
        <v>3015.5</v>
      </c>
      <c r="AL174" s="28">
        <v>3040</v>
      </c>
      <c r="AM174" s="28">
        <v>6055.5</v>
      </c>
    </row>
    <row r="175" spans="1:39" ht="12.75">
      <c r="A175" s="3">
        <v>2002</v>
      </c>
      <c r="B175" s="111" t="s">
        <v>12</v>
      </c>
      <c r="C175" s="3">
        <v>10</v>
      </c>
      <c r="D175" s="77">
        <v>69.25</v>
      </c>
      <c r="E175" s="77">
        <v>0</v>
      </c>
      <c r="F175" s="108" t="s">
        <v>119</v>
      </c>
      <c r="G175" s="108" t="s">
        <v>119</v>
      </c>
      <c r="H175" s="69">
        <v>4660</v>
      </c>
      <c r="I175" s="23">
        <v>671</v>
      </c>
      <c r="J175" s="23">
        <v>773</v>
      </c>
      <c r="K175" s="32">
        <v>295</v>
      </c>
      <c r="L175" s="23">
        <v>21</v>
      </c>
      <c r="M175" s="23">
        <v>174</v>
      </c>
      <c r="N175" s="23">
        <v>638</v>
      </c>
      <c r="O175" s="23">
        <v>13</v>
      </c>
      <c r="P175" s="23">
        <v>43</v>
      </c>
      <c r="Q175" s="23">
        <v>86</v>
      </c>
      <c r="R175" s="23">
        <v>41</v>
      </c>
      <c r="S175" s="23">
        <v>510</v>
      </c>
      <c r="T175" s="23">
        <v>47</v>
      </c>
      <c r="U175" s="23">
        <v>891</v>
      </c>
      <c r="V175" s="46">
        <v>0.271</v>
      </c>
      <c r="W175" s="46">
        <v>0.346</v>
      </c>
      <c r="X175" s="46">
        <v>0.455</v>
      </c>
      <c r="Y175" s="11">
        <v>1203.666</v>
      </c>
      <c r="Z175" s="23">
        <v>68</v>
      </c>
      <c r="AA175" s="23">
        <v>63</v>
      </c>
      <c r="AB175" s="23">
        <v>62</v>
      </c>
      <c r="AC175" s="10">
        <v>1188</v>
      </c>
      <c r="AD175" s="23">
        <v>508</v>
      </c>
      <c r="AE175" s="23">
        <v>375</v>
      </c>
      <c r="AF175" s="23">
        <v>47</v>
      </c>
      <c r="AG175" s="23">
        <v>828</v>
      </c>
      <c r="AH175" s="23">
        <v>30</v>
      </c>
      <c r="AI175" s="24">
        <v>3.798</v>
      </c>
      <c r="AJ175" s="24">
        <v>1.298</v>
      </c>
      <c r="AK175" s="28">
        <v>3214</v>
      </c>
      <c r="AL175" s="28">
        <v>3283</v>
      </c>
      <c r="AM175" s="28">
        <v>6497</v>
      </c>
    </row>
    <row r="176" spans="1:39" ht="12.75">
      <c r="A176" s="3">
        <v>2003</v>
      </c>
      <c r="B176" s="111" t="s">
        <v>12</v>
      </c>
      <c r="C176" s="3">
        <v>14</v>
      </c>
      <c r="D176" s="77">
        <v>58.95</v>
      </c>
      <c r="E176" s="77">
        <v>61</v>
      </c>
      <c r="F176" s="107">
        <v>5</v>
      </c>
      <c r="G176" s="107">
        <v>2</v>
      </c>
      <c r="H176" s="69">
        <v>4460</v>
      </c>
      <c r="I176" s="23">
        <v>635</v>
      </c>
      <c r="J176" s="23">
        <v>816</v>
      </c>
      <c r="K176" s="23">
        <v>249</v>
      </c>
      <c r="L176" s="23">
        <v>19</v>
      </c>
      <c r="M176" s="23">
        <v>155</v>
      </c>
      <c r="N176" s="23">
        <v>670</v>
      </c>
      <c r="O176" s="23">
        <v>19</v>
      </c>
      <c r="P176" s="23">
        <v>37</v>
      </c>
      <c r="Q176" s="23">
        <v>78</v>
      </c>
      <c r="R176" s="23">
        <v>26</v>
      </c>
      <c r="S176" s="23">
        <v>461</v>
      </c>
      <c r="T176" s="23">
        <v>54</v>
      </c>
      <c r="U176" s="23">
        <v>765</v>
      </c>
      <c r="V176" s="46">
        <v>0.278</v>
      </c>
      <c r="W176" s="46">
        <v>0.35</v>
      </c>
      <c r="X176" s="46">
        <v>0.446</v>
      </c>
      <c r="Y176" s="11">
        <v>1180</v>
      </c>
      <c r="Z176" s="23">
        <v>66</v>
      </c>
      <c r="AA176" s="23">
        <v>65</v>
      </c>
      <c r="AB176" s="23">
        <v>19</v>
      </c>
      <c r="AC176" s="10">
        <v>1215</v>
      </c>
      <c r="AD176" s="23">
        <v>538</v>
      </c>
      <c r="AE176" s="23">
        <v>349</v>
      </c>
      <c r="AF176" s="23">
        <v>51</v>
      </c>
      <c r="AG176" s="23">
        <v>795</v>
      </c>
      <c r="AH176" s="23">
        <v>75</v>
      </c>
      <c r="AI176" s="24">
        <v>4.103389830508474</v>
      </c>
      <c r="AJ176" s="24">
        <v>1.3254237288135593</v>
      </c>
      <c r="AK176" s="28">
        <v>3160.5</v>
      </c>
      <c r="AL176" s="28">
        <v>3128</v>
      </c>
      <c r="AM176" s="28">
        <v>6288.5</v>
      </c>
    </row>
    <row r="177" spans="1:39" ht="12.75">
      <c r="A177" s="3">
        <v>2004</v>
      </c>
      <c r="B177" s="111" t="s">
        <v>12</v>
      </c>
      <c r="C177" s="3">
        <v>7</v>
      </c>
      <c r="D177" s="77">
        <v>73.25</v>
      </c>
      <c r="E177" s="77">
        <v>0</v>
      </c>
      <c r="F177" s="107">
        <v>2</v>
      </c>
      <c r="G177" s="107">
        <v>2</v>
      </c>
      <c r="H177" s="69">
        <v>4472</v>
      </c>
      <c r="I177" s="23">
        <v>714</v>
      </c>
      <c r="J177" s="23">
        <v>803</v>
      </c>
      <c r="K177" s="23">
        <v>241</v>
      </c>
      <c r="L177" s="23">
        <v>29</v>
      </c>
      <c r="M177" s="23">
        <v>181</v>
      </c>
      <c r="N177" s="23">
        <v>677</v>
      </c>
      <c r="O177" s="23">
        <v>25</v>
      </c>
      <c r="P177" s="23">
        <v>37</v>
      </c>
      <c r="Q177" s="23">
        <v>81</v>
      </c>
      <c r="R177" s="23">
        <v>31</v>
      </c>
      <c r="S177" s="23">
        <v>496</v>
      </c>
      <c r="T177" s="23">
        <v>50</v>
      </c>
      <c r="U177" s="23">
        <v>803</v>
      </c>
      <c r="V177" s="46">
        <v>0.28</v>
      </c>
      <c r="W177" s="46">
        <v>0.356</v>
      </c>
      <c r="X177" s="46">
        <v>0.469</v>
      </c>
      <c r="Y177" s="11">
        <v>1174.2</v>
      </c>
      <c r="Z177" s="23">
        <v>72</v>
      </c>
      <c r="AA177" s="23">
        <v>59</v>
      </c>
      <c r="AB177" s="23">
        <v>27</v>
      </c>
      <c r="AC177" s="10">
        <v>1252</v>
      </c>
      <c r="AD177" s="23">
        <v>537</v>
      </c>
      <c r="AE177" s="23">
        <v>321</v>
      </c>
      <c r="AF177" s="23">
        <v>44</v>
      </c>
      <c r="AG177" s="23">
        <v>776</v>
      </c>
      <c r="AH177" s="23">
        <v>85</v>
      </c>
      <c r="AI177" s="24">
        <v>4.1143589168194605</v>
      </c>
      <c r="AJ177" s="24">
        <v>1.339103367713017</v>
      </c>
      <c r="AK177" s="28">
        <v>3322.5</v>
      </c>
      <c r="AL177" s="28">
        <v>3283</v>
      </c>
      <c r="AM177" s="28">
        <v>6605.5</v>
      </c>
    </row>
    <row r="178" spans="1:39" ht="12.75">
      <c r="A178" s="3">
        <v>2005</v>
      </c>
      <c r="B178" s="111" t="s">
        <v>12</v>
      </c>
      <c r="C178" s="3">
        <v>8</v>
      </c>
      <c r="D178" s="77">
        <v>75.35</v>
      </c>
      <c r="E178" s="77">
        <v>0</v>
      </c>
      <c r="F178" s="107">
        <v>1</v>
      </c>
      <c r="G178" s="107">
        <v>2</v>
      </c>
      <c r="H178" s="69">
        <v>4612</v>
      </c>
      <c r="I178" s="23">
        <v>676</v>
      </c>
      <c r="J178" s="23">
        <v>833</v>
      </c>
      <c r="K178" s="23">
        <v>261</v>
      </c>
      <c r="L178" s="23">
        <v>30</v>
      </c>
      <c r="M178" s="23">
        <v>151</v>
      </c>
      <c r="N178" s="23">
        <v>644</v>
      </c>
      <c r="O178" s="23">
        <v>24</v>
      </c>
      <c r="P178" s="23">
        <v>37</v>
      </c>
      <c r="Q178" s="23">
        <v>117</v>
      </c>
      <c r="R178" s="23">
        <v>36</v>
      </c>
      <c r="S178" s="23">
        <v>431</v>
      </c>
      <c r="T178" s="23">
        <v>53</v>
      </c>
      <c r="U178" s="23">
        <v>696</v>
      </c>
      <c r="V178" s="46">
        <v>0.276</v>
      </c>
      <c r="W178" s="46">
        <v>0.343</v>
      </c>
      <c r="X178" s="46">
        <v>0.444</v>
      </c>
      <c r="Y178" s="11">
        <v>1196</v>
      </c>
      <c r="Z178" s="23">
        <v>70</v>
      </c>
      <c r="AA178" s="23">
        <v>68</v>
      </c>
      <c r="AB178" s="23">
        <v>23</v>
      </c>
      <c r="AC178" s="10">
        <v>1233</v>
      </c>
      <c r="AD178" s="23">
        <v>530</v>
      </c>
      <c r="AE178" s="23">
        <v>344</v>
      </c>
      <c r="AF178" s="23">
        <v>49</v>
      </c>
      <c r="AG178" s="23">
        <v>742</v>
      </c>
      <c r="AH178" s="23">
        <v>45</v>
      </c>
      <c r="AI178" s="24">
        <v>3.9882943143812706</v>
      </c>
      <c r="AJ178" s="24">
        <v>1.318561872909699</v>
      </c>
      <c r="AK178" s="28">
        <v>3260</v>
      </c>
      <c r="AL178" s="28">
        <v>3051</v>
      </c>
      <c r="AM178" s="28">
        <v>6311</v>
      </c>
    </row>
    <row r="179" spans="1:39" ht="12.75">
      <c r="A179" s="3">
        <v>2006</v>
      </c>
      <c r="B179" s="111" t="s">
        <v>12</v>
      </c>
      <c r="C179" s="3">
        <v>11</v>
      </c>
      <c r="D179" s="77">
        <v>82.25</v>
      </c>
      <c r="E179" s="77">
        <v>0</v>
      </c>
      <c r="F179" s="107">
        <v>0</v>
      </c>
      <c r="G179" s="107">
        <v>2</v>
      </c>
      <c r="H179" s="69">
        <v>4609</v>
      </c>
      <c r="I179" s="23">
        <v>649</v>
      </c>
      <c r="J179" s="23">
        <v>855</v>
      </c>
      <c r="K179" s="23">
        <v>245</v>
      </c>
      <c r="L179" s="23">
        <v>36</v>
      </c>
      <c r="M179" s="23">
        <v>148</v>
      </c>
      <c r="N179" s="23">
        <v>598</v>
      </c>
      <c r="O179" s="23">
        <v>21</v>
      </c>
      <c r="P179" s="23">
        <v>30</v>
      </c>
      <c r="Q179" s="23">
        <v>119</v>
      </c>
      <c r="R179" s="23">
        <v>39</v>
      </c>
      <c r="S179" s="23">
        <v>451</v>
      </c>
      <c r="T179" s="23">
        <v>46</v>
      </c>
      <c r="U179" s="23">
        <v>754</v>
      </c>
      <c r="V179" s="46">
        <v>0.279</v>
      </c>
      <c r="W179" s="46">
        <v>0.347</v>
      </c>
      <c r="X179" s="46">
        <v>0.444</v>
      </c>
      <c r="Y179" s="11">
        <v>1150.1</v>
      </c>
      <c r="Z179" s="23">
        <v>73</v>
      </c>
      <c r="AA179" s="23">
        <v>60</v>
      </c>
      <c r="AB179" s="23">
        <v>77</v>
      </c>
      <c r="AC179" s="10">
        <v>1150</v>
      </c>
      <c r="AD179" s="23">
        <v>542</v>
      </c>
      <c r="AE179" s="23">
        <v>363</v>
      </c>
      <c r="AF179" s="23">
        <v>38</v>
      </c>
      <c r="AG179" s="23">
        <v>692</v>
      </c>
      <c r="AH179" s="23">
        <v>25</v>
      </c>
      <c r="AI179" s="24">
        <v>4.24051011998001</v>
      </c>
      <c r="AJ179" s="24">
        <v>1.3152709740733406</v>
      </c>
      <c r="AK179" s="28">
        <v>3162.5</v>
      </c>
      <c r="AL179" s="28">
        <v>3148.5</v>
      </c>
      <c r="AM179" s="28">
        <v>6311</v>
      </c>
    </row>
    <row r="180" spans="1:39" ht="12.75">
      <c r="A180" s="3">
        <v>2007</v>
      </c>
      <c r="B180" s="111" t="s">
        <v>124</v>
      </c>
      <c r="C180" s="3">
        <v>12</v>
      </c>
      <c r="D180" s="77">
        <v>146.65</v>
      </c>
      <c r="E180" s="77">
        <v>0</v>
      </c>
      <c r="F180" s="107">
        <v>0</v>
      </c>
      <c r="G180" s="107">
        <v>2</v>
      </c>
      <c r="H180" s="69">
        <v>4314</v>
      </c>
      <c r="I180" s="23">
        <v>560</v>
      </c>
      <c r="J180" s="23">
        <v>821</v>
      </c>
      <c r="K180" s="23">
        <v>240</v>
      </c>
      <c r="L180" s="23">
        <v>18</v>
      </c>
      <c r="M180" s="23">
        <v>112</v>
      </c>
      <c r="N180" s="23">
        <v>577</v>
      </c>
      <c r="O180" s="23">
        <v>28</v>
      </c>
      <c r="P180" s="23">
        <v>48</v>
      </c>
      <c r="Q180" s="23">
        <v>89</v>
      </c>
      <c r="R180" s="23">
        <v>32</v>
      </c>
      <c r="S180" s="23">
        <v>357</v>
      </c>
      <c r="T180" s="23">
        <v>36</v>
      </c>
      <c r="U180" s="23">
        <v>579</v>
      </c>
      <c r="V180" s="46">
        <v>0.276</v>
      </c>
      <c r="W180" s="46">
        <v>0.333</v>
      </c>
      <c r="X180" s="46">
        <v>0.418</v>
      </c>
      <c r="Y180" s="11">
        <v>1093.2</v>
      </c>
      <c r="Z180" s="23">
        <v>58</v>
      </c>
      <c r="AA180" s="23">
        <v>71</v>
      </c>
      <c r="AB180" s="23">
        <v>105</v>
      </c>
      <c r="AC180" s="10">
        <v>1138</v>
      </c>
      <c r="AD180" s="23">
        <v>487</v>
      </c>
      <c r="AE180" s="23">
        <v>265</v>
      </c>
      <c r="AF180" s="23">
        <v>36</v>
      </c>
      <c r="AG180" s="23">
        <v>686</v>
      </c>
      <c r="AH180" s="23">
        <v>30</v>
      </c>
      <c r="AI180" s="24">
        <v>4.007619872454731</v>
      </c>
      <c r="AJ180" s="24">
        <v>1.2828406755769992</v>
      </c>
      <c r="AK180" s="28">
        <v>2870.5</v>
      </c>
      <c r="AL180" s="28">
        <v>3074</v>
      </c>
      <c r="AM180" s="28">
        <v>5944.5</v>
      </c>
    </row>
    <row r="181" spans="3:39" ht="6" customHeight="1">
      <c r="C181" s="12"/>
      <c r="D181" s="115"/>
      <c r="E181" s="115"/>
      <c r="F181" s="109"/>
      <c r="G181" s="109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3"/>
      <c r="V181" s="13"/>
      <c r="W181" s="13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ht="6" customHeight="1"/>
    <row r="183" spans="1:39" ht="12.75">
      <c r="A183" s="2" t="s">
        <v>9</v>
      </c>
      <c r="C183" s="14">
        <f>+AVERAGE(C174:C182)</f>
        <v>10.857142857142858</v>
      </c>
      <c r="D183" s="15">
        <f>SUM(D174:D182)</f>
        <v>535.6999999999999</v>
      </c>
      <c r="E183" s="15">
        <f>SUM(E174:E182)</f>
        <v>61</v>
      </c>
      <c r="F183" s="107">
        <f>SUM(F174:F182)</f>
        <v>8</v>
      </c>
      <c r="G183" s="107">
        <f>SUM(G174:G182)</f>
        <v>10</v>
      </c>
      <c r="H183" s="69">
        <f>SUM(H174:H182)</f>
        <v>27127</v>
      </c>
      <c r="I183" s="23">
        <f aca="true" t="shared" si="26" ref="I183:U183">SUM(I174:I182)</f>
        <v>4532</v>
      </c>
      <c r="J183" s="23">
        <f t="shared" si="26"/>
        <v>5689</v>
      </c>
      <c r="K183" s="23">
        <f t="shared" si="26"/>
        <v>1795</v>
      </c>
      <c r="L183" s="23">
        <f t="shared" si="26"/>
        <v>181</v>
      </c>
      <c r="M183" s="23">
        <f t="shared" si="26"/>
        <v>1067</v>
      </c>
      <c r="N183" s="23">
        <f t="shared" si="26"/>
        <v>4417</v>
      </c>
      <c r="O183" s="23">
        <f t="shared" si="26"/>
        <v>145</v>
      </c>
      <c r="P183" s="23">
        <f t="shared" si="26"/>
        <v>282</v>
      </c>
      <c r="Q183" s="23">
        <f t="shared" si="26"/>
        <v>639</v>
      </c>
      <c r="R183" s="23">
        <f t="shared" si="26"/>
        <v>245</v>
      </c>
      <c r="S183" s="23">
        <f t="shared" si="26"/>
        <v>3122</v>
      </c>
      <c r="T183" s="23">
        <f t="shared" si="26"/>
        <v>332</v>
      </c>
      <c r="U183" s="23">
        <f t="shared" si="26"/>
        <v>5259</v>
      </c>
      <c r="V183" s="46">
        <f>+ROUND(SUM(J175:M181)/SUM(H175:H181),3)</f>
        <v>0.277</v>
      </c>
      <c r="W183" s="46">
        <f>+ROUND((SUM(J175:M181)+SUM(S175:T181))/(SUM(H175:H181)+SUM(P175:P181)+SUM(S175:T181)),3)</f>
        <v>0.346</v>
      </c>
      <c r="X183" s="46">
        <f>+ROUND((SUM(J175:J181)+2*SUM(K175:K181)+3*SUM(L175:L181)+4*SUM(M175:M181))/SUM(H175:H181),3)</f>
        <v>0.446</v>
      </c>
      <c r="Y183" s="11">
        <f>SUM(Y174:Y181)</f>
        <v>8162.498999999999</v>
      </c>
      <c r="Z183" s="23">
        <f aca="true" t="shared" si="27" ref="Z183:AH183">SUM(Z174:Z182)</f>
        <v>475</v>
      </c>
      <c r="AA183" s="23">
        <f t="shared" si="27"/>
        <v>445</v>
      </c>
      <c r="AB183" s="23">
        <f t="shared" si="27"/>
        <v>339</v>
      </c>
      <c r="AC183" s="10">
        <f t="shared" si="27"/>
        <v>8317</v>
      </c>
      <c r="AD183" s="23">
        <f t="shared" si="27"/>
        <v>3695</v>
      </c>
      <c r="AE183" s="23">
        <f t="shared" si="27"/>
        <v>2415</v>
      </c>
      <c r="AF183" s="23">
        <f t="shared" si="27"/>
        <v>315</v>
      </c>
      <c r="AG183" s="23">
        <f t="shared" si="27"/>
        <v>5475</v>
      </c>
      <c r="AH183" s="23">
        <f t="shared" si="27"/>
        <v>325</v>
      </c>
      <c r="AI183" s="33">
        <f>AD183/Y183*9</f>
        <v>4.074119947824802</v>
      </c>
      <c r="AJ183" s="33">
        <f>(AE183+AC183)/Y183</f>
        <v>1.3147934229455955</v>
      </c>
      <c r="AK183" s="28">
        <f>SUM(AK174:AK182)</f>
        <v>22005.5</v>
      </c>
      <c r="AL183" s="28">
        <f>SUM(AL174:AL182)</f>
        <v>22007.5</v>
      </c>
      <c r="AM183" s="28">
        <f>SUM(AM174:AM182)</f>
        <v>44013</v>
      </c>
    </row>
    <row r="184" spans="1:39" ht="12.75">
      <c r="A184" s="2"/>
      <c r="C184" s="14"/>
      <c r="D184" s="15"/>
      <c r="E184" s="15"/>
      <c r="F184" s="107"/>
      <c r="G184" s="107"/>
      <c r="H184" s="69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46"/>
      <c r="W184" s="46"/>
      <c r="X184" s="46"/>
      <c r="Y184" s="11"/>
      <c r="Z184" s="23"/>
      <c r="AA184" s="23"/>
      <c r="AB184" s="23"/>
      <c r="AC184" s="10"/>
      <c r="AD184" s="23"/>
      <c r="AE184" s="23"/>
      <c r="AF184" s="23"/>
      <c r="AG184" s="23"/>
      <c r="AH184" s="23"/>
      <c r="AI184" s="33"/>
      <c r="AJ184" s="33"/>
      <c r="AK184" s="28"/>
      <c r="AL184" s="28"/>
      <c r="AM184" s="28"/>
    </row>
    <row r="185" spans="1:39" ht="15">
      <c r="A185" s="48" t="s">
        <v>116</v>
      </c>
      <c r="B185" s="42"/>
      <c r="C185" s="42"/>
      <c r="D185" s="113"/>
      <c r="E185" s="113"/>
      <c r="F185" s="106"/>
      <c r="G185" s="106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4"/>
      <c r="V185" s="44"/>
      <c r="W185" s="44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1:39" s="75" customFormat="1" ht="12.75">
      <c r="A186" s="2" t="s">
        <v>7</v>
      </c>
      <c r="B186" s="110" t="s">
        <v>1</v>
      </c>
      <c r="C186" s="2" t="s">
        <v>0</v>
      </c>
      <c r="D186" s="79" t="s">
        <v>87</v>
      </c>
      <c r="E186" s="79" t="s">
        <v>8</v>
      </c>
      <c r="F186" s="78" t="s">
        <v>33</v>
      </c>
      <c r="G186" s="78" t="s">
        <v>34</v>
      </c>
      <c r="H186" s="2" t="s">
        <v>21</v>
      </c>
      <c r="I186" s="54" t="s">
        <v>16</v>
      </c>
      <c r="J186" s="2" t="s">
        <v>17</v>
      </c>
      <c r="K186" s="2" t="s">
        <v>18</v>
      </c>
      <c r="L186" s="2" t="s">
        <v>31</v>
      </c>
      <c r="M186" s="2" t="s">
        <v>19</v>
      </c>
      <c r="N186" s="2" t="s">
        <v>20</v>
      </c>
      <c r="O186" s="2" t="s">
        <v>22</v>
      </c>
      <c r="P186" s="2" t="s">
        <v>23</v>
      </c>
      <c r="Q186" s="2" t="s">
        <v>24</v>
      </c>
      <c r="R186" s="2" t="s">
        <v>25</v>
      </c>
      <c r="S186" s="2" t="s">
        <v>26</v>
      </c>
      <c r="T186" s="2" t="s">
        <v>32</v>
      </c>
      <c r="U186" s="2" t="s">
        <v>27</v>
      </c>
      <c r="V186" s="54" t="s">
        <v>28</v>
      </c>
      <c r="W186" s="74" t="s">
        <v>29</v>
      </c>
      <c r="X186" s="74" t="s">
        <v>30</v>
      </c>
      <c r="Y186" s="56" t="s">
        <v>42</v>
      </c>
      <c r="Z186" s="56" t="s">
        <v>33</v>
      </c>
      <c r="AA186" s="56" t="s">
        <v>34</v>
      </c>
      <c r="AB186" s="56" t="s">
        <v>35</v>
      </c>
      <c r="AC186" s="56" t="s">
        <v>36</v>
      </c>
      <c r="AD186" s="56" t="s">
        <v>37</v>
      </c>
      <c r="AE186" s="56" t="s">
        <v>26</v>
      </c>
      <c r="AF186" s="2" t="s">
        <v>32</v>
      </c>
      <c r="AG186" s="2" t="s">
        <v>27</v>
      </c>
      <c r="AH186" s="2" t="s">
        <v>38</v>
      </c>
      <c r="AI186" s="2" t="s">
        <v>39</v>
      </c>
      <c r="AJ186" s="2" t="s">
        <v>40</v>
      </c>
      <c r="AK186" s="2" t="s">
        <v>77</v>
      </c>
      <c r="AL186" s="2" t="s">
        <v>76</v>
      </c>
      <c r="AM186" s="2" t="s">
        <v>78</v>
      </c>
    </row>
    <row r="187" spans="1:39" ht="12.75">
      <c r="A187" s="3">
        <v>2001</v>
      </c>
      <c r="B187" s="111" t="s">
        <v>59</v>
      </c>
      <c r="C187" s="3">
        <v>17</v>
      </c>
      <c r="D187" s="77">
        <v>30</v>
      </c>
      <c r="E187" s="77">
        <v>0</v>
      </c>
      <c r="F187" s="107" t="s">
        <v>119</v>
      </c>
      <c r="G187" s="107" t="s">
        <v>119</v>
      </c>
      <c r="H187" s="10" t="s">
        <v>41</v>
      </c>
      <c r="I187" s="23">
        <v>686</v>
      </c>
      <c r="J187" s="23">
        <v>619</v>
      </c>
      <c r="K187" s="23">
        <v>233</v>
      </c>
      <c r="L187" s="23">
        <v>21</v>
      </c>
      <c r="M187" s="32">
        <v>230</v>
      </c>
      <c r="N187" s="23">
        <v>674</v>
      </c>
      <c r="O187" s="23">
        <v>7</v>
      </c>
      <c r="P187" s="23">
        <v>37</v>
      </c>
      <c r="Q187" s="23">
        <v>77</v>
      </c>
      <c r="R187" s="23">
        <v>22</v>
      </c>
      <c r="S187" s="23">
        <v>432</v>
      </c>
      <c r="T187" s="23">
        <v>54</v>
      </c>
      <c r="U187" s="23">
        <v>717</v>
      </c>
      <c r="V187" s="70" t="s">
        <v>41</v>
      </c>
      <c r="W187" s="70" t="s">
        <v>41</v>
      </c>
      <c r="X187" s="70" t="s">
        <v>41</v>
      </c>
      <c r="Y187" s="11">
        <v>978.666</v>
      </c>
      <c r="Z187" s="23">
        <v>52</v>
      </c>
      <c r="AA187" s="23">
        <v>59</v>
      </c>
      <c r="AB187" s="32">
        <v>94</v>
      </c>
      <c r="AC187" s="10">
        <v>1028</v>
      </c>
      <c r="AD187" s="23">
        <v>534</v>
      </c>
      <c r="AE187" s="23">
        <v>366</v>
      </c>
      <c r="AF187" s="23">
        <v>35</v>
      </c>
      <c r="AG187" s="23">
        <v>742</v>
      </c>
      <c r="AH187" s="23">
        <v>24</v>
      </c>
      <c r="AI187" s="24">
        <v>4.91</v>
      </c>
      <c r="AJ187" s="24">
        <v>1.42</v>
      </c>
      <c r="AK187" s="28">
        <v>3172</v>
      </c>
      <c r="AL187" s="28">
        <v>2606.5</v>
      </c>
      <c r="AM187" s="28">
        <v>5778.5</v>
      </c>
    </row>
    <row r="188" spans="1:39" ht="12.75">
      <c r="A188" s="3">
        <v>2002</v>
      </c>
      <c r="B188" s="111" t="s">
        <v>59</v>
      </c>
      <c r="C188" s="3">
        <v>18</v>
      </c>
      <c r="D188" s="77">
        <v>45.85</v>
      </c>
      <c r="E188" s="77">
        <v>0</v>
      </c>
      <c r="F188" s="108" t="s">
        <v>119</v>
      </c>
      <c r="G188" s="108" t="s">
        <v>119</v>
      </c>
      <c r="H188" s="69">
        <v>3918</v>
      </c>
      <c r="I188" s="23">
        <v>557</v>
      </c>
      <c r="J188" s="23">
        <v>703</v>
      </c>
      <c r="K188" s="23">
        <v>182</v>
      </c>
      <c r="L188" s="23">
        <v>26</v>
      </c>
      <c r="M188" s="23">
        <v>158</v>
      </c>
      <c r="N188" s="23">
        <v>555</v>
      </c>
      <c r="O188" s="23">
        <v>11</v>
      </c>
      <c r="P188" s="23">
        <v>32</v>
      </c>
      <c r="Q188" s="23">
        <v>110</v>
      </c>
      <c r="R188" s="23">
        <v>32</v>
      </c>
      <c r="S188" s="23">
        <v>440</v>
      </c>
      <c r="T188" s="23">
        <v>36</v>
      </c>
      <c r="U188" s="23">
        <v>746</v>
      </c>
      <c r="V188" s="46">
        <v>0.273</v>
      </c>
      <c r="W188" s="46">
        <v>0.349</v>
      </c>
      <c r="X188" s="46">
        <v>0.454</v>
      </c>
      <c r="Y188" s="11">
        <v>960</v>
      </c>
      <c r="Z188" s="23">
        <v>55</v>
      </c>
      <c r="AA188" s="23">
        <v>54</v>
      </c>
      <c r="AB188" s="23">
        <v>38</v>
      </c>
      <c r="AC188" s="10">
        <v>961</v>
      </c>
      <c r="AD188" s="23">
        <v>427</v>
      </c>
      <c r="AE188" s="23">
        <v>267</v>
      </c>
      <c r="AF188" s="23">
        <v>30</v>
      </c>
      <c r="AG188" s="23">
        <v>697</v>
      </c>
      <c r="AH188" s="23">
        <v>6</v>
      </c>
      <c r="AI188" s="24">
        <v>4.003</v>
      </c>
      <c r="AJ188" s="24">
        <v>1.279</v>
      </c>
      <c r="AK188" s="28">
        <v>2759</v>
      </c>
      <c r="AL188" s="28">
        <v>2459</v>
      </c>
      <c r="AM188" s="28">
        <v>5218</v>
      </c>
    </row>
    <row r="189" spans="1:39" ht="12.75">
      <c r="A189" s="90">
        <v>2003</v>
      </c>
      <c r="B189" s="111" t="s">
        <v>59</v>
      </c>
      <c r="C189" s="90">
        <v>20</v>
      </c>
      <c r="D189" s="114">
        <v>54.5</v>
      </c>
      <c r="E189" s="114">
        <v>0</v>
      </c>
      <c r="F189" s="108">
        <v>0</v>
      </c>
      <c r="G189" s="108">
        <v>0</v>
      </c>
      <c r="H189" s="91">
        <v>3965</v>
      </c>
      <c r="I189" s="92">
        <v>586</v>
      </c>
      <c r="J189" s="92">
        <v>720</v>
      </c>
      <c r="K189" s="92">
        <v>221</v>
      </c>
      <c r="L189" s="92">
        <v>24</v>
      </c>
      <c r="M189" s="92">
        <v>136</v>
      </c>
      <c r="N189" s="92">
        <v>504</v>
      </c>
      <c r="O189" s="92">
        <v>20</v>
      </c>
      <c r="P189" s="92">
        <v>28</v>
      </c>
      <c r="Q189" s="92">
        <v>72</v>
      </c>
      <c r="R189" s="92">
        <v>41</v>
      </c>
      <c r="S189" s="92">
        <v>429</v>
      </c>
      <c r="T189" s="92">
        <v>44</v>
      </c>
      <c r="U189" s="92">
        <v>624</v>
      </c>
      <c r="V189" s="94">
        <v>0.278</v>
      </c>
      <c r="W189" s="94">
        <v>0.352</v>
      </c>
      <c r="X189" s="94">
        <v>0.448</v>
      </c>
      <c r="Y189" s="95">
        <v>909</v>
      </c>
      <c r="Z189" s="92">
        <v>54</v>
      </c>
      <c r="AA189" s="92">
        <v>36</v>
      </c>
      <c r="AB189" s="92">
        <v>5</v>
      </c>
      <c r="AC189" s="98">
        <v>968</v>
      </c>
      <c r="AD189" s="92">
        <v>436</v>
      </c>
      <c r="AE189" s="92">
        <v>269</v>
      </c>
      <c r="AF189" s="92">
        <v>30</v>
      </c>
      <c r="AG189" s="92">
        <v>603</v>
      </c>
      <c r="AH189" s="92">
        <v>32</v>
      </c>
      <c r="AI189" s="96">
        <v>4.316831683168317</v>
      </c>
      <c r="AJ189" s="96">
        <v>1.3608360836083608</v>
      </c>
      <c r="AK189" s="97">
        <v>2769.5</v>
      </c>
      <c r="AL189" s="97">
        <v>2286</v>
      </c>
      <c r="AM189" s="97">
        <v>5055.5</v>
      </c>
    </row>
    <row r="190" spans="1:39" ht="12.75">
      <c r="A190" s="3">
        <v>2004</v>
      </c>
      <c r="B190" s="111" t="s">
        <v>101</v>
      </c>
      <c r="C190" s="3">
        <v>17</v>
      </c>
      <c r="D190" s="77">
        <v>79.9</v>
      </c>
      <c r="E190" s="77">
        <v>0</v>
      </c>
      <c r="F190" s="107">
        <v>0</v>
      </c>
      <c r="G190" s="107">
        <v>0</v>
      </c>
      <c r="H190" s="69">
        <v>4218</v>
      </c>
      <c r="I190" s="23">
        <v>624</v>
      </c>
      <c r="J190" s="23">
        <v>728</v>
      </c>
      <c r="K190" s="23">
        <v>212</v>
      </c>
      <c r="L190" s="23">
        <v>21</v>
      </c>
      <c r="M190" s="23">
        <v>164</v>
      </c>
      <c r="N190" s="23">
        <v>574</v>
      </c>
      <c r="O190" s="23">
        <v>19</v>
      </c>
      <c r="P190" s="23">
        <v>40</v>
      </c>
      <c r="Q190" s="23">
        <v>70</v>
      </c>
      <c r="R190" s="23">
        <v>27</v>
      </c>
      <c r="S190" s="23">
        <v>421</v>
      </c>
      <c r="T190" s="23">
        <v>58</v>
      </c>
      <c r="U190" s="23">
        <v>714</v>
      </c>
      <c r="V190" s="46">
        <v>0.267</v>
      </c>
      <c r="W190" s="46">
        <v>0.339</v>
      </c>
      <c r="X190" s="46">
        <v>0.444</v>
      </c>
      <c r="Y190" s="11">
        <v>1217.2</v>
      </c>
      <c r="Z190" s="23">
        <v>58</v>
      </c>
      <c r="AA190" s="23">
        <v>84</v>
      </c>
      <c r="AB190" s="23">
        <v>78</v>
      </c>
      <c r="AC190" s="10">
        <v>1291</v>
      </c>
      <c r="AD190" s="23">
        <v>610</v>
      </c>
      <c r="AE190" s="23">
        <v>452</v>
      </c>
      <c r="AF190" s="23">
        <v>49</v>
      </c>
      <c r="AG190" s="23">
        <v>745</v>
      </c>
      <c r="AH190" s="23">
        <v>9</v>
      </c>
      <c r="AI190" s="24">
        <v>4.508623296393281</v>
      </c>
      <c r="AJ190" s="24">
        <v>1.431426303390435</v>
      </c>
      <c r="AK190" s="28">
        <v>2920</v>
      </c>
      <c r="AL190" s="28">
        <v>2809.5</v>
      </c>
      <c r="AM190" s="28">
        <v>5729.5</v>
      </c>
    </row>
    <row r="191" spans="1:39" ht="12.75">
      <c r="A191" s="90">
        <v>2005</v>
      </c>
      <c r="B191" s="112" t="s">
        <v>101</v>
      </c>
      <c r="C191" s="90">
        <v>18</v>
      </c>
      <c r="D191" s="114">
        <v>100.9</v>
      </c>
      <c r="E191" s="114">
        <v>0</v>
      </c>
      <c r="F191" s="108">
        <v>0</v>
      </c>
      <c r="G191" s="108">
        <v>0</v>
      </c>
      <c r="H191" s="91">
        <v>4190</v>
      </c>
      <c r="I191" s="92">
        <v>585</v>
      </c>
      <c r="J191" s="92">
        <v>743</v>
      </c>
      <c r="K191" s="92">
        <v>232</v>
      </c>
      <c r="L191" s="92">
        <v>27</v>
      </c>
      <c r="M191" s="92">
        <v>153</v>
      </c>
      <c r="N191" s="92">
        <v>544</v>
      </c>
      <c r="O191" s="92">
        <v>27</v>
      </c>
      <c r="P191" s="92">
        <v>28</v>
      </c>
      <c r="Q191" s="92">
        <v>81</v>
      </c>
      <c r="R191" s="92">
        <v>39</v>
      </c>
      <c r="S191" s="92">
        <v>439</v>
      </c>
      <c r="T191" s="92">
        <v>53</v>
      </c>
      <c r="U191" s="92">
        <v>767</v>
      </c>
      <c r="V191" s="94">
        <v>0.276</v>
      </c>
      <c r="W191" s="94">
        <v>0.35</v>
      </c>
      <c r="X191" s="94">
        <v>0.453</v>
      </c>
      <c r="Y191" s="95">
        <v>1187.1</v>
      </c>
      <c r="Z191" s="92">
        <v>72</v>
      </c>
      <c r="AA191" s="92">
        <v>81</v>
      </c>
      <c r="AB191" s="92">
        <v>0</v>
      </c>
      <c r="AC191" s="98">
        <v>1185</v>
      </c>
      <c r="AD191" s="92">
        <v>545</v>
      </c>
      <c r="AE191" s="92">
        <v>391</v>
      </c>
      <c r="AF191" s="92">
        <v>42</v>
      </c>
      <c r="AG191" s="92">
        <v>782</v>
      </c>
      <c r="AH191" s="92">
        <v>30</v>
      </c>
      <c r="AI191" s="96">
        <v>4.13110623613437</v>
      </c>
      <c r="AJ191" s="96">
        <v>1.327344225922073</v>
      </c>
      <c r="AK191" s="97">
        <v>2862</v>
      </c>
      <c r="AL191" s="97">
        <v>2791.5</v>
      </c>
      <c r="AM191" s="97">
        <v>5653.5</v>
      </c>
    </row>
    <row r="192" spans="1:39" ht="12.75">
      <c r="A192" s="3">
        <v>2006</v>
      </c>
      <c r="B192" s="111" t="s">
        <v>116</v>
      </c>
      <c r="C192" s="3">
        <v>7</v>
      </c>
      <c r="D192" s="77">
        <v>131.6</v>
      </c>
      <c r="E192" s="77">
        <v>90</v>
      </c>
      <c r="F192" s="107">
        <v>1</v>
      </c>
      <c r="G192" s="107">
        <v>2</v>
      </c>
      <c r="H192" s="10">
        <v>4609</v>
      </c>
      <c r="I192" s="23">
        <v>694</v>
      </c>
      <c r="J192" s="23">
        <v>838</v>
      </c>
      <c r="K192" s="23">
        <v>242</v>
      </c>
      <c r="L192" s="23">
        <v>25</v>
      </c>
      <c r="M192" s="23">
        <v>176</v>
      </c>
      <c r="N192" s="23">
        <v>665</v>
      </c>
      <c r="O192" s="23">
        <v>21</v>
      </c>
      <c r="P192" s="23">
        <v>44</v>
      </c>
      <c r="Q192" s="23">
        <v>73</v>
      </c>
      <c r="R192" s="23">
        <v>30</v>
      </c>
      <c r="S192" s="23">
        <v>462</v>
      </c>
      <c r="T192" s="23">
        <v>44</v>
      </c>
      <c r="U192" s="23">
        <v>818</v>
      </c>
      <c r="V192" s="46">
        <v>0.278</v>
      </c>
      <c r="W192" s="46">
        <v>0.346</v>
      </c>
      <c r="X192" s="46">
        <v>0.456</v>
      </c>
      <c r="Y192" s="11">
        <v>1195.2</v>
      </c>
      <c r="Z192" s="23">
        <v>75</v>
      </c>
      <c r="AA192" s="23">
        <v>70</v>
      </c>
      <c r="AB192" s="23">
        <v>49</v>
      </c>
      <c r="AC192" s="10">
        <v>1252</v>
      </c>
      <c r="AD192" s="23">
        <v>624</v>
      </c>
      <c r="AE192" s="23">
        <v>440</v>
      </c>
      <c r="AF192" s="23">
        <v>55</v>
      </c>
      <c r="AG192" s="23">
        <v>893</v>
      </c>
      <c r="AH192" s="23">
        <v>93</v>
      </c>
      <c r="AI192" s="24">
        <v>4.69696151084257</v>
      </c>
      <c r="AJ192" s="24">
        <v>1.4151101987794923</v>
      </c>
      <c r="AK192" s="28">
        <v>3255</v>
      </c>
      <c r="AL192" s="28">
        <v>3334</v>
      </c>
      <c r="AM192" s="28">
        <v>6589</v>
      </c>
    </row>
    <row r="193" spans="1:39" ht="12.75">
      <c r="A193" s="3">
        <v>2007</v>
      </c>
      <c r="B193" s="111" t="s">
        <v>116</v>
      </c>
      <c r="C193" s="3">
        <v>1</v>
      </c>
      <c r="D193" s="77">
        <v>133.75</v>
      </c>
      <c r="E193" s="77">
        <v>888</v>
      </c>
      <c r="F193" s="107">
        <v>5</v>
      </c>
      <c r="G193" s="107">
        <v>0</v>
      </c>
      <c r="H193" s="10">
        <v>4682</v>
      </c>
      <c r="I193" s="23">
        <v>722</v>
      </c>
      <c r="J193" s="23">
        <v>874</v>
      </c>
      <c r="K193" s="23">
        <v>284</v>
      </c>
      <c r="L193" s="23">
        <v>21</v>
      </c>
      <c r="M193" s="23">
        <v>191</v>
      </c>
      <c r="N193" s="23">
        <v>737</v>
      </c>
      <c r="O193" s="23">
        <v>6</v>
      </c>
      <c r="P193" s="23">
        <v>53</v>
      </c>
      <c r="Q193" s="23">
        <v>111</v>
      </c>
      <c r="R193" s="23">
        <v>33</v>
      </c>
      <c r="S193" s="23">
        <v>508</v>
      </c>
      <c r="T193" s="23">
        <v>42</v>
      </c>
      <c r="U193" s="23">
        <v>735</v>
      </c>
      <c r="V193" s="46">
        <v>0.293</v>
      </c>
      <c r="W193" s="46">
        <v>0.363</v>
      </c>
      <c r="X193" s="46">
        <v>0.485</v>
      </c>
      <c r="Y193" s="11">
        <v>1207.1</v>
      </c>
      <c r="Z193" s="23">
        <v>79</v>
      </c>
      <c r="AA193" s="23">
        <v>59</v>
      </c>
      <c r="AB193" s="23">
        <v>99</v>
      </c>
      <c r="AC193" s="10">
        <v>1169</v>
      </c>
      <c r="AD193" s="23">
        <v>504</v>
      </c>
      <c r="AE193" s="23">
        <v>380</v>
      </c>
      <c r="AF193" s="23">
        <v>36</v>
      </c>
      <c r="AG193" s="23">
        <v>992</v>
      </c>
      <c r="AH193" s="23">
        <v>70</v>
      </c>
      <c r="AI193" s="24">
        <v>3.7570404129497637</v>
      </c>
      <c r="AJ193" s="24">
        <v>1.2829928570677214</v>
      </c>
      <c r="AK193" s="28">
        <v>3598</v>
      </c>
      <c r="AL193" s="28">
        <v>3909.5</v>
      </c>
      <c r="AM193" s="28">
        <v>7507.5</v>
      </c>
    </row>
    <row r="194" spans="3:39" ht="6" customHeight="1">
      <c r="C194" s="12"/>
      <c r="D194" s="115"/>
      <c r="E194" s="115"/>
      <c r="F194" s="109"/>
      <c r="G194" s="109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3"/>
      <c r="V194" s="13"/>
      <c r="W194" s="1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ht="6" customHeight="1"/>
    <row r="196" spans="1:39" ht="12.75">
      <c r="A196" s="2" t="s">
        <v>9</v>
      </c>
      <c r="C196" s="14">
        <f>+AVERAGE(C187:C195)</f>
        <v>14</v>
      </c>
      <c r="D196" s="15">
        <f aca="true" t="shared" si="28" ref="D196:U196">SUM(D187:D195)</f>
        <v>576.5</v>
      </c>
      <c r="E196" s="15">
        <f t="shared" si="28"/>
        <v>978</v>
      </c>
      <c r="F196" s="107">
        <f t="shared" si="28"/>
        <v>6</v>
      </c>
      <c r="G196" s="107">
        <f t="shared" si="28"/>
        <v>2</v>
      </c>
      <c r="H196" s="69">
        <f t="shared" si="28"/>
        <v>25582</v>
      </c>
      <c r="I196" s="23">
        <f t="shared" si="28"/>
        <v>4454</v>
      </c>
      <c r="J196" s="23">
        <f t="shared" si="28"/>
        <v>5225</v>
      </c>
      <c r="K196" s="23">
        <f t="shared" si="28"/>
        <v>1606</v>
      </c>
      <c r="L196" s="23">
        <f t="shared" si="28"/>
        <v>165</v>
      </c>
      <c r="M196" s="23">
        <f t="shared" si="28"/>
        <v>1208</v>
      </c>
      <c r="N196" s="23">
        <f t="shared" si="28"/>
        <v>4253</v>
      </c>
      <c r="O196" s="23">
        <f t="shared" si="28"/>
        <v>111</v>
      </c>
      <c r="P196" s="23">
        <f t="shared" si="28"/>
        <v>262</v>
      </c>
      <c r="Q196" s="23">
        <f t="shared" si="28"/>
        <v>594</v>
      </c>
      <c r="R196" s="23">
        <f t="shared" si="28"/>
        <v>224</v>
      </c>
      <c r="S196" s="23">
        <f t="shared" si="28"/>
        <v>3131</v>
      </c>
      <c r="T196" s="23">
        <f t="shared" si="28"/>
        <v>331</v>
      </c>
      <c r="U196" s="23">
        <f t="shared" si="28"/>
        <v>5121</v>
      </c>
      <c r="V196" s="46">
        <f>+ROUND(SUM(J188:M194)/SUM(H188:H194),3)</f>
        <v>0.278</v>
      </c>
      <c r="W196" s="46">
        <f>+ROUND((SUM(J188:M194)+SUM(S188:T194))/(SUM(H188:H194)+SUM(P188:P194)+SUM(S188:T194)),3)</f>
        <v>0.35</v>
      </c>
      <c r="X196" s="46">
        <f>+ROUND((SUM(J188:J194)+2*SUM(K188:K194)+3*SUM(L188:L194)+4*SUM(M188:M194))/SUM(H188:H194),3)</f>
        <v>0.457</v>
      </c>
      <c r="Y196" s="11">
        <f>SUM(Y187:Y194)</f>
        <v>7654.266</v>
      </c>
      <c r="Z196" s="23">
        <f aca="true" t="shared" si="29" ref="Z196:AH196">SUM(Z187:Z195)</f>
        <v>445</v>
      </c>
      <c r="AA196" s="23">
        <f t="shared" si="29"/>
        <v>443</v>
      </c>
      <c r="AB196" s="23">
        <f t="shared" si="29"/>
        <v>363</v>
      </c>
      <c r="AC196" s="10">
        <f t="shared" si="29"/>
        <v>7854</v>
      </c>
      <c r="AD196" s="23">
        <f t="shared" si="29"/>
        <v>3680</v>
      </c>
      <c r="AE196" s="23">
        <f t="shared" si="29"/>
        <v>2565</v>
      </c>
      <c r="AF196" s="23">
        <f t="shared" si="29"/>
        <v>277</v>
      </c>
      <c r="AG196" s="23">
        <f t="shared" si="29"/>
        <v>5454</v>
      </c>
      <c r="AH196" s="23">
        <f t="shared" si="29"/>
        <v>264</v>
      </c>
      <c r="AI196" s="33">
        <f>AD196/Y196*9</f>
        <v>4.326998826536732</v>
      </c>
      <c r="AJ196" s="33">
        <f>(AE196+AC196)/Y196</f>
        <v>1.3612017141813468</v>
      </c>
      <c r="AK196" s="28">
        <f>SUM(AK187:AK195)</f>
        <v>21335.5</v>
      </c>
      <c r="AL196" s="28">
        <f>SUM(AL187:AL195)</f>
        <v>20196</v>
      </c>
      <c r="AM196" s="28">
        <f>SUM(AM187:AM195)</f>
        <v>41531.5</v>
      </c>
    </row>
    <row r="198" spans="1:39" ht="15">
      <c r="A198" s="48" t="s">
        <v>122</v>
      </c>
      <c r="B198" s="42"/>
      <c r="C198" s="42"/>
      <c r="D198" s="113"/>
      <c r="E198" s="113"/>
      <c r="F198" s="106"/>
      <c r="G198" s="106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4"/>
      <c r="V198" s="44"/>
      <c r="W198" s="44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1:39" s="75" customFormat="1" ht="12.75">
      <c r="A199" s="2" t="s">
        <v>7</v>
      </c>
      <c r="B199" s="110" t="s">
        <v>1</v>
      </c>
      <c r="C199" s="2" t="s">
        <v>0</v>
      </c>
      <c r="D199" s="79" t="s">
        <v>87</v>
      </c>
      <c r="E199" s="79" t="s">
        <v>8</v>
      </c>
      <c r="F199" s="78" t="s">
        <v>33</v>
      </c>
      <c r="G199" s="78" t="s">
        <v>34</v>
      </c>
      <c r="H199" s="2" t="s">
        <v>21</v>
      </c>
      <c r="I199" s="54" t="s">
        <v>16</v>
      </c>
      <c r="J199" s="2" t="s">
        <v>17</v>
      </c>
      <c r="K199" s="2" t="s">
        <v>18</v>
      </c>
      <c r="L199" s="2" t="s">
        <v>31</v>
      </c>
      <c r="M199" s="2" t="s">
        <v>19</v>
      </c>
      <c r="N199" s="2" t="s">
        <v>20</v>
      </c>
      <c r="O199" s="2" t="s">
        <v>22</v>
      </c>
      <c r="P199" s="2" t="s">
        <v>23</v>
      </c>
      <c r="Q199" s="2" t="s">
        <v>24</v>
      </c>
      <c r="R199" s="2" t="s">
        <v>25</v>
      </c>
      <c r="S199" s="2" t="s">
        <v>26</v>
      </c>
      <c r="T199" s="2" t="s">
        <v>32</v>
      </c>
      <c r="U199" s="2" t="s">
        <v>27</v>
      </c>
      <c r="V199" s="54" t="s">
        <v>28</v>
      </c>
      <c r="W199" s="74" t="s">
        <v>29</v>
      </c>
      <c r="X199" s="74" t="s">
        <v>30</v>
      </c>
      <c r="Y199" s="56" t="s">
        <v>42</v>
      </c>
      <c r="Z199" s="56" t="s">
        <v>33</v>
      </c>
      <c r="AA199" s="56" t="s">
        <v>34</v>
      </c>
      <c r="AB199" s="56" t="s">
        <v>35</v>
      </c>
      <c r="AC199" s="56" t="s">
        <v>36</v>
      </c>
      <c r="AD199" s="56" t="s">
        <v>37</v>
      </c>
      <c r="AE199" s="56" t="s">
        <v>26</v>
      </c>
      <c r="AF199" s="2" t="s">
        <v>32</v>
      </c>
      <c r="AG199" s="2" t="s">
        <v>27</v>
      </c>
      <c r="AH199" s="2" t="s">
        <v>38</v>
      </c>
      <c r="AI199" s="2" t="s">
        <v>39</v>
      </c>
      <c r="AJ199" s="2" t="s">
        <v>40</v>
      </c>
      <c r="AK199" s="2" t="s">
        <v>77</v>
      </c>
      <c r="AL199" s="2" t="s">
        <v>76</v>
      </c>
      <c r="AM199" s="2" t="s">
        <v>78</v>
      </c>
    </row>
    <row r="200" spans="1:39" ht="12.75">
      <c r="A200" s="3">
        <v>2001</v>
      </c>
      <c r="B200" s="111" t="s">
        <v>13</v>
      </c>
      <c r="C200" s="3">
        <v>13</v>
      </c>
      <c r="D200" s="77">
        <v>30</v>
      </c>
      <c r="E200" s="77">
        <v>0</v>
      </c>
      <c r="F200" s="107" t="s">
        <v>119</v>
      </c>
      <c r="G200" s="107" t="s">
        <v>119</v>
      </c>
      <c r="H200" s="10" t="s">
        <v>41</v>
      </c>
      <c r="I200" s="23">
        <v>611</v>
      </c>
      <c r="J200" s="23">
        <v>739</v>
      </c>
      <c r="K200" s="23">
        <v>224</v>
      </c>
      <c r="L200" s="23">
        <v>20</v>
      </c>
      <c r="M200" s="23">
        <v>157</v>
      </c>
      <c r="N200" s="23">
        <v>567</v>
      </c>
      <c r="O200" s="23">
        <v>15</v>
      </c>
      <c r="P200" s="23">
        <v>23</v>
      </c>
      <c r="Q200" s="23">
        <v>100</v>
      </c>
      <c r="R200" s="23">
        <v>37</v>
      </c>
      <c r="S200" s="23">
        <v>473</v>
      </c>
      <c r="T200" s="23">
        <v>53</v>
      </c>
      <c r="U200" s="32">
        <v>663</v>
      </c>
      <c r="V200" s="70" t="s">
        <v>41</v>
      </c>
      <c r="W200" s="70" t="s">
        <v>41</v>
      </c>
      <c r="X200" s="70" t="s">
        <v>41</v>
      </c>
      <c r="Y200" s="11">
        <v>1051.666</v>
      </c>
      <c r="Z200" s="23">
        <v>68</v>
      </c>
      <c r="AA200" s="23">
        <v>69</v>
      </c>
      <c r="AB200" s="23">
        <v>44</v>
      </c>
      <c r="AC200" s="10">
        <v>1008</v>
      </c>
      <c r="AD200" s="23">
        <v>469</v>
      </c>
      <c r="AE200" s="23">
        <v>391</v>
      </c>
      <c r="AF200" s="23">
        <v>27</v>
      </c>
      <c r="AG200" s="23">
        <v>920</v>
      </c>
      <c r="AH200" s="32">
        <v>65</v>
      </c>
      <c r="AI200" s="24">
        <v>4.01</v>
      </c>
      <c r="AJ200" s="24">
        <v>1.33</v>
      </c>
      <c r="AK200" s="28">
        <v>2981</v>
      </c>
      <c r="AL200" s="28">
        <v>3078.5</v>
      </c>
      <c r="AM200" s="28">
        <v>6059.5</v>
      </c>
    </row>
    <row r="201" spans="1:39" ht="12.75">
      <c r="A201" s="3">
        <v>2002</v>
      </c>
      <c r="B201" s="111" t="s">
        <v>13</v>
      </c>
      <c r="C201" s="3">
        <v>12</v>
      </c>
      <c r="D201" s="77">
        <v>125.75</v>
      </c>
      <c r="E201" s="77">
        <v>0</v>
      </c>
      <c r="F201" s="108" t="s">
        <v>119</v>
      </c>
      <c r="G201" s="108" t="s">
        <v>119</v>
      </c>
      <c r="H201" s="69">
        <v>4182</v>
      </c>
      <c r="I201" s="23">
        <v>589</v>
      </c>
      <c r="J201" s="23">
        <v>758</v>
      </c>
      <c r="K201" s="23">
        <v>202</v>
      </c>
      <c r="L201" s="23">
        <v>24</v>
      </c>
      <c r="M201" s="23">
        <v>133</v>
      </c>
      <c r="N201" s="23">
        <v>532</v>
      </c>
      <c r="O201" s="23">
        <v>17</v>
      </c>
      <c r="P201" s="23">
        <v>36</v>
      </c>
      <c r="Q201" s="23">
        <v>64</v>
      </c>
      <c r="R201" s="23">
        <v>34</v>
      </c>
      <c r="S201" s="23">
        <v>430</v>
      </c>
      <c r="T201" s="23">
        <v>38</v>
      </c>
      <c r="U201" s="23">
        <v>659</v>
      </c>
      <c r="V201" s="46">
        <v>0.267</v>
      </c>
      <c r="W201" s="46">
        <v>0.338</v>
      </c>
      <c r="X201" s="46">
        <v>0.422</v>
      </c>
      <c r="Y201" s="11">
        <v>1209.666</v>
      </c>
      <c r="Z201" s="23">
        <v>84</v>
      </c>
      <c r="AA201" s="23">
        <v>63</v>
      </c>
      <c r="AB201" s="23">
        <v>37</v>
      </c>
      <c r="AC201" s="10">
        <v>1198</v>
      </c>
      <c r="AD201" s="23">
        <v>529</v>
      </c>
      <c r="AE201" s="23">
        <v>370</v>
      </c>
      <c r="AF201" s="23">
        <v>37</v>
      </c>
      <c r="AG201" s="23">
        <v>814</v>
      </c>
      <c r="AH201" s="23">
        <v>41</v>
      </c>
      <c r="AI201" s="24">
        <v>3.935</v>
      </c>
      <c r="AJ201" s="24">
        <v>1.296</v>
      </c>
      <c r="AK201" s="28">
        <v>2784</v>
      </c>
      <c r="AL201" s="28">
        <v>3355</v>
      </c>
      <c r="AM201" s="28">
        <v>6139</v>
      </c>
    </row>
    <row r="202" spans="1:39" ht="12.75">
      <c r="A202" s="3">
        <v>2003</v>
      </c>
      <c r="B202" s="111" t="s">
        <v>13</v>
      </c>
      <c r="C202" s="3">
        <v>16</v>
      </c>
      <c r="D202" s="77">
        <v>121.8</v>
      </c>
      <c r="E202" s="77">
        <v>0</v>
      </c>
      <c r="F202" s="107">
        <v>0</v>
      </c>
      <c r="G202" s="107">
        <v>0</v>
      </c>
      <c r="H202" s="69">
        <v>4058</v>
      </c>
      <c r="I202" s="23">
        <v>558</v>
      </c>
      <c r="J202" s="23">
        <v>693</v>
      </c>
      <c r="K202" s="23">
        <v>215</v>
      </c>
      <c r="L202" s="23">
        <v>17</v>
      </c>
      <c r="M202" s="23">
        <v>122</v>
      </c>
      <c r="N202" s="23">
        <v>490</v>
      </c>
      <c r="O202" s="23">
        <v>22</v>
      </c>
      <c r="P202" s="23">
        <v>27</v>
      </c>
      <c r="Q202" s="23">
        <v>66</v>
      </c>
      <c r="R202" s="23">
        <v>26</v>
      </c>
      <c r="S202" s="23">
        <v>374</v>
      </c>
      <c r="T202" s="23">
        <v>28</v>
      </c>
      <c r="U202" s="23">
        <v>646</v>
      </c>
      <c r="V202" s="46">
        <v>0.258</v>
      </c>
      <c r="W202" s="46">
        <v>0.323</v>
      </c>
      <c r="X202" s="46">
        <v>0.41</v>
      </c>
      <c r="Y202" s="11">
        <v>1203.666</v>
      </c>
      <c r="Z202" s="23">
        <v>79</v>
      </c>
      <c r="AA202" s="23">
        <v>60</v>
      </c>
      <c r="AB202" s="23">
        <v>26</v>
      </c>
      <c r="AC202" s="10">
        <v>1137</v>
      </c>
      <c r="AD202" s="23">
        <v>467</v>
      </c>
      <c r="AE202" s="23">
        <v>375</v>
      </c>
      <c r="AF202" s="23">
        <v>38</v>
      </c>
      <c r="AG202" s="23">
        <v>944</v>
      </c>
      <c r="AH202" s="23">
        <v>47</v>
      </c>
      <c r="AI202" s="24">
        <v>3.491830711261739</v>
      </c>
      <c r="AJ202" s="24">
        <v>1.2561617976273494</v>
      </c>
      <c r="AK202" s="28">
        <v>2570.5</v>
      </c>
      <c r="AL202" s="28">
        <v>3462.5</v>
      </c>
      <c r="AM202" s="28">
        <v>6033</v>
      </c>
    </row>
    <row r="203" spans="1:39" ht="12.75">
      <c r="A203" s="90">
        <v>2004</v>
      </c>
      <c r="B203" s="111" t="s">
        <v>13</v>
      </c>
      <c r="C203" s="90">
        <v>14</v>
      </c>
      <c r="D203" s="114">
        <v>95.4</v>
      </c>
      <c r="E203" s="114">
        <v>0</v>
      </c>
      <c r="F203" s="108">
        <v>3</v>
      </c>
      <c r="G203" s="108">
        <v>2</v>
      </c>
      <c r="H203" s="91">
        <v>3758</v>
      </c>
      <c r="I203" s="92">
        <v>558</v>
      </c>
      <c r="J203" s="92">
        <v>604</v>
      </c>
      <c r="K203" s="92">
        <v>199</v>
      </c>
      <c r="L203" s="92">
        <v>17</v>
      </c>
      <c r="M203" s="92">
        <v>186</v>
      </c>
      <c r="N203" s="92">
        <v>574</v>
      </c>
      <c r="O203" s="92">
        <v>17</v>
      </c>
      <c r="P203" s="92">
        <v>25</v>
      </c>
      <c r="Q203" s="92">
        <v>49</v>
      </c>
      <c r="R203" s="92">
        <v>28</v>
      </c>
      <c r="S203" s="92">
        <v>486</v>
      </c>
      <c r="T203" s="92">
        <v>44</v>
      </c>
      <c r="U203" s="92">
        <v>792</v>
      </c>
      <c r="V203" s="94">
        <v>0.268</v>
      </c>
      <c r="W203" s="94">
        <v>0.356</v>
      </c>
      <c r="X203" s="94">
        <v>0.478</v>
      </c>
      <c r="Y203" s="95">
        <v>1200.1</v>
      </c>
      <c r="Z203" s="92">
        <v>79</v>
      </c>
      <c r="AA203" s="92">
        <v>55</v>
      </c>
      <c r="AB203" s="92">
        <v>74</v>
      </c>
      <c r="AC203" s="98">
        <v>1076</v>
      </c>
      <c r="AD203" s="92">
        <v>471</v>
      </c>
      <c r="AE203" s="92">
        <v>394</v>
      </c>
      <c r="AF203" s="92">
        <v>40</v>
      </c>
      <c r="AG203" s="92">
        <v>886</v>
      </c>
      <c r="AH203" s="92">
        <v>21</v>
      </c>
      <c r="AI203" s="96">
        <v>3.5315191205642638</v>
      </c>
      <c r="AJ203" s="96">
        <v>1.224659850726461</v>
      </c>
      <c r="AK203" s="97">
        <v>2730.5</v>
      </c>
      <c r="AL203" s="97">
        <v>3572.5</v>
      </c>
      <c r="AM203" s="97">
        <v>6303</v>
      </c>
    </row>
    <row r="204" spans="1:39" ht="12.75">
      <c r="A204" s="3">
        <v>2005</v>
      </c>
      <c r="B204" s="111" t="s">
        <v>114</v>
      </c>
      <c r="C204" s="3">
        <v>11</v>
      </c>
      <c r="D204" s="77">
        <v>86.1</v>
      </c>
      <c r="E204" s="77">
        <v>0</v>
      </c>
      <c r="F204" s="107">
        <v>0</v>
      </c>
      <c r="G204" s="107">
        <v>2</v>
      </c>
      <c r="H204" s="69">
        <v>4077</v>
      </c>
      <c r="I204" s="23">
        <v>559</v>
      </c>
      <c r="J204" s="23">
        <v>670</v>
      </c>
      <c r="K204" s="23">
        <v>233</v>
      </c>
      <c r="L204" s="23">
        <v>15</v>
      </c>
      <c r="M204" s="23">
        <v>151</v>
      </c>
      <c r="N204" s="23">
        <v>552</v>
      </c>
      <c r="O204" s="23">
        <v>14</v>
      </c>
      <c r="P204" s="23">
        <v>28</v>
      </c>
      <c r="Q204" s="23">
        <v>40</v>
      </c>
      <c r="R204" s="23">
        <v>23</v>
      </c>
      <c r="S204" s="23">
        <v>444</v>
      </c>
      <c r="T204" s="23">
        <v>39</v>
      </c>
      <c r="U204" s="23">
        <v>763</v>
      </c>
      <c r="V204" s="46">
        <v>0.262</v>
      </c>
      <c r="W204" s="46">
        <v>0.338</v>
      </c>
      <c r="X204" s="46">
        <v>0.438</v>
      </c>
      <c r="Y204" s="11">
        <v>1119.1</v>
      </c>
      <c r="Z204" s="23">
        <v>74</v>
      </c>
      <c r="AA204" s="23">
        <v>63</v>
      </c>
      <c r="AB204" s="23">
        <v>99</v>
      </c>
      <c r="AC204" s="10">
        <v>1059</v>
      </c>
      <c r="AD204" s="23">
        <v>465</v>
      </c>
      <c r="AE204" s="23">
        <v>341</v>
      </c>
      <c r="AF204" s="23">
        <v>41</v>
      </c>
      <c r="AG204" s="23">
        <v>853</v>
      </c>
      <c r="AH204" s="23">
        <v>29</v>
      </c>
      <c r="AI204" s="24">
        <v>3.738832749816342</v>
      </c>
      <c r="AJ204" s="24">
        <v>1.250744528015025</v>
      </c>
      <c r="AK204" s="28">
        <v>2698.5</v>
      </c>
      <c r="AL204" s="28">
        <v>3431.5</v>
      </c>
      <c r="AM204" s="28">
        <v>6130</v>
      </c>
    </row>
    <row r="205" spans="1:39" ht="12.75">
      <c r="A205" s="3">
        <v>2006</v>
      </c>
      <c r="B205" s="111" t="s">
        <v>114</v>
      </c>
      <c r="C205" s="3">
        <v>17</v>
      </c>
      <c r="D205" s="77">
        <v>73.3</v>
      </c>
      <c r="E205" s="77">
        <v>0</v>
      </c>
      <c r="F205" s="107">
        <v>0</v>
      </c>
      <c r="G205" s="107">
        <v>2</v>
      </c>
      <c r="H205" s="69">
        <v>3212</v>
      </c>
      <c r="I205" s="23">
        <v>417</v>
      </c>
      <c r="J205" s="23">
        <v>545</v>
      </c>
      <c r="K205" s="23">
        <v>198</v>
      </c>
      <c r="L205" s="23">
        <v>14</v>
      </c>
      <c r="M205" s="23">
        <v>108</v>
      </c>
      <c r="N205" s="23">
        <v>444</v>
      </c>
      <c r="O205" s="23">
        <v>26</v>
      </c>
      <c r="P205" s="23">
        <v>24</v>
      </c>
      <c r="Q205" s="23">
        <v>30</v>
      </c>
      <c r="R205" s="23">
        <v>22</v>
      </c>
      <c r="S205" s="23">
        <v>291</v>
      </c>
      <c r="T205" s="23">
        <v>34</v>
      </c>
      <c r="U205" s="23">
        <v>542</v>
      </c>
      <c r="V205" s="46">
        <v>0.269</v>
      </c>
      <c r="W205" s="46">
        <v>0.334</v>
      </c>
      <c r="X205" s="46">
        <v>0.441</v>
      </c>
      <c r="Y205" s="11">
        <v>1106</v>
      </c>
      <c r="Z205" s="23">
        <v>80</v>
      </c>
      <c r="AA205" s="23">
        <v>52</v>
      </c>
      <c r="AB205" s="23">
        <v>29</v>
      </c>
      <c r="AC205" s="10">
        <v>1076</v>
      </c>
      <c r="AD205" s="23">
        <v>470</v>
      </c>
      <c r="AE205" s="23">
        <v>305</v>
      </c>
      <c r="AF205" s="23">
        <v>46</v>
      </c>
      <c r="AG205" s="23">
        <v>874</v>
      </c>
      <c r="AH205" s="23">
        <v>49</v>
      </c>
      <c r="AI205" s="24">
        <v>3.824593128390597</v>
      </c>
      <c r="AJ205" s="24">
        <v>1.2486437613019892</v>
      </c>
      <c r="AK205" s="28">
        <v>2113</v>
      </c>
      <c r="AL205" s="28">
        <v>3266.5</v>
      </c>
      <c r="AM205" s="28">
        <v>5379.5</v>
      </c>
    </row>
    <row r="206" spans="1:39" ht="12.75">
      <c r="A206" s="3">
        <v>2007</v>
      </c>
      <c r="B206" s="111" t="s">
        <v>122</v>
      </c>
      <c r="C206" s="3">
        <v>9</v>
      </c>
      <c r="D206" s="77">
        <v>272.5</v>
      </c>
      <c r="E206" s="77">
        <v>88</v>
      </c>
      <c r="F206" s="107">
        <v>5</v>
      </c>
      <c r="G206" s="107">
        <v>2</v>
      </c>
      <c r="H206" s="69">
        <v>4328</v>
      </c>
      <c r="I206" s="23">
        <v>650</v>
      </c>
      <c r="J206" s="23">
        <v>765</v>
      </c>
      <c r="K206" s="23">
        <v>245</v>
      </c>
      <c r="L206" s="23">
        <v>36</v>
      </c>
      <c r="M206" s="23">
        <v>146</v>
      </c>
      <c r="N206" s="23">
        <v>583</v>
      </c>
      <c r="O206" s="23">
        <v>12</v>
      </c>
      <c r="P206" s="23">
        <v>36</v>
      </c>
      <c r="Q206" s="23">
        <v>110</v>
      </c>
      <c r="R206" s="23">
        <v>27</v>
      </c>
      <c r="S206" s="23">
        <v>394</v>
      </c>
      <c r="T206" s="23">
        <v>45</v>
      </c>
      <c r="U206" s="23">
        <v>776</v>
      </c>
      <c r="V206" s="46">
        <v>0.275</v>
      </c>
      <c r="W206" s="46">
        <v>0.34</v>
      </c>
      <c r="X206" s="46">
        <v>0.45</v>
      </c>
      <c r="Y206" s="11">
        <v>1172</v>
      </c>
      <c r="Z206" s="23">
        <v>80</v>
      </c>
      <c r="AA206" s="23">
        <v>63</v>
      </c>
      <c r="AB206" s="23">
        <v>12</v>
      </c>
      <c r="AC206" s="10">
        <v>1151</v>
      </c>
      <c r="AD206" s="23">
        <v>516</v>
      </c>
      <c r="AE206" s="23">
        <v>421</v>
      </c>
      <c r="AF206" s="23">
        <v>37</v>
      </c>
      <c r="AG206" s="23">
        <v>942</v>
      </c>
      <c r="AH206" s="23">
        <v>78</v>
      </c>
      <c r="AI206" s="24">
        <v>3.962457337883959</v>
      </c>
      <c r="AJ206" s="24">
        <v>1.341296928327645</v>
      </c>
      <c r="AK206" s="28">
        <v>2984.5</v>
      </c>
      <c r="AL206" s="28">
        <v>3343.5</v>
      </c>
      <c r="AM206" s="28">
        <v>6328</v>
      </c>
    </row>
    <row r="207" spans="3:39" ht="6" customHeight="1">
      <c r="C207" s="12"/>
      <c r="D207" s="115"/>
      <c r="E207" s="115"/>
      <c r="F207" s="109"/>
      <c r="G207" s="109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3"/>
      <c r="V207" s="13"/>
      <c r="W207" s="13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ht="6" customHeight="1"/>
    <row r="209" spans="1:39" ht="12.75">
      <c r="A209" s="2" t="s">
        <v>9</v>
      </c>
      <c r="C209" s="14">
        <f>+AVERAGE(C200:C208)</f>
        <v>13.142857142857142</v>
      </c>
      <c r="D209" s="15">
        <f>SUM(D200:D208)</f>
        <v>804.85</v>
      </c>
      <c r="E209" s="15">
        <f>SUM(E200:E208)</f>
        <v>88</v>
      </c>
      <c r="F209" s="107">
        <f>SUM(F200:F208)</f>
        <v>8</v>
      </c>
      <c r="G209" s="107">
        <f>SUM(G200:G208)</f>
        <v>8</v>
      </c>
      <c r="H209" s="69">
        <f>SUM(H200:H208)</f>
        <v>23615</v>
      </c>
      <c r="I209" s="23">
        <f aca="true" t="shared" si="30" ref="I209:U209">SUM(I200:I208)</f>
        <v>3942</v>
      </c>
      <c r="J209" s="23">
        <f t="shared" si="30"/>
        <v>4774</v>
      </c>
      <c r="K209" s="23">
        <f t="shared" si="30"/>
        <v>1516</v>
      </c>
      <c r="L209" s="23">
        <f t="shared" si="30"/>
        <v>143</v>
      </c>
      <c r="M209" s="23">
        <f t="shared" si="30"/>
        <v>1003</v>
      </c>
      <c r="N209" s="23">
        <f t="shared" si="30"/>
        <v>3742</v>
      </c>
      <c r="O209" s="23">
        <f t="shared" si="30"/>
        <v>123</v>
      </c>
      <c r="P209" s="23">
        <f t="shared" si="30"/>
        <v>199</v>
      </c>
      <c r="Q209" s="23">
        <f t="shared" si="30"/>
        <v>459</v>
      </c>
      <c r="R209" s="23">
        <f t="shared" si="30"/>
        <v>197</v>
      </c>
      <c r="S209" s="23">
        <f t="shared" si="30"/>
        <v>2892</v>
      </c>
      <c r="T209" s="23">
        <f t="shared" si="30"/>
        <v>281</v>
      </c>
      <c r="U209" s="23">
        <f t="shared" si="30"/>
        <v>4841</v>
      </c>
      <c r="V209" s="46">
        <f>+ROUND(SUM(J201:M207)/SUM(H201:H207),3)</f>
        <v>0.267</v>
      </c>
      <c r="W209" s="46">
        <f>+ROUND((SUM(J201:M207)+SUM(S201:T207))/(SUM(H201:H207)+SUM(P201:P207)+SUM(S201:T207)),3)</f>
        <v>0.338</v>
      </c>
      <c r="X209" s="46">
        <f>+ROUND((SUM(J201:J207)+2*SUM(K201:K207)+3*SUM(L201:L207)+4*SUM(M201:M207))/SUM(H201:H207),3)</f>
        <v>0.439</v>
      </c>
      <c r="Y209" s="11">
        <f>SUM(Y200:Y207)</f>
        <v>8062.198</v>
      </c>
      <c r="Z209" s="23">
        <f aca="true" t="shared" si="31" ref="Z209:AH209">SUM(Z200:Z208)</f>
        <v>544</v>
      </c>
      <c r="AA209" s="23">
        <f t="shared" si="31"/>
        <v>425</v>
      </c>
      <c r="AB209" s="23">
        <f t="shared" si="31"/>
        <v>321</v>
      </c>
      <c r="AC209" s="10">
        <f t="shared" si="31"/>
        <v>7705</v>
      </c>
      <c r="AD209" s="23">
        <f t="shared" si="31"/>
        <v>3387</v>
      </c>
      <c r="AE209" s="23">
        <f t="shared" si="31"/>
        <v>2597</v>
      </c>
      <c r="AF209" s="23">
        <f t="shared" si="31"/>
        <v>266</v>
      </c>
      <c r="AG209" s="23">
        <f t="shared" si="31"/>
        <v>6233</v>
      </c>
      <c r="AH209" s="23">
        <f t="shared" si="31"/>
        <v>330</v>
      </c>
      <c r="AI209" s="33">
        <f>AD209/Y209*9</f>
        <v>3.7809788348041065</v>
      </c>
      <c r="AJ209" s="33">
        <f>(AE209+AC209)/Y209</f>
        <v>1.277815305453922</v>
      </c>
      <c r="AK209" s="28">
        <f>SUM(AK200:AK208)</f>
        <v>18862</v>
      </c>
      <c r="AL209" s="28">
        <f>SUM(AL200:AL208)</f>
        <v>23510</v>
      </c>
      <c r="AM209" s="28">
        <f>SUM(AM200:AM208)</f>
        <v>42372</v>
      </c>
    </row>
    <row r="211" spans="1:39" ht="15">
      <c r="A211" s="48" t="s">
        <v>73</v>
      </c>
      <c r="B211" s="42"/>
      <c r="C211" s="42"/>
      <c r="D211" s="113"/>
      <c r="E211" s="113"/>
      <c r="F211" s="106"/>
      <c r="G211" s="106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4"/>
      <c r="V211" s="44"/>
      <c r="W211" s="44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1:39" s="75" customFormat="1" ht="12.75">
      <c r="A212" s="2" t="s">
        <v>7</v>
      </c>
      <c r="B212" s="110" t="s">
        <v>1</v>
      </c>
      <c r="C212" s="2" t="s">
        <v>0</v>
      </c>
      <c r="D212" s="79" t="s">
        <v>87</v>
      </c>
      <c r="E212" s="79" t="s">
        <v>8</v>
      </c>
      <c r="F212" s="78" t="s">
        <v>33</v>
      </c>
      <c r="G212" s="78" t="s">
        <v>34</v>
      </c>
      <c r="H212" s="2" t="s">
        <v>21</v>
      </c>
      <c r="I212" s="54" t="s">
        <v>16</v>
      </c>
      <c r="J212" s="2" t="s">
        <v>17</v>
      </c>
      <c r="K212" s="2" t="s">
        <v>18</v>
      </c>
      <c r="L212" s="2" t="s">
        <v>31</v>
      </c>
      <c r="M212" s="2" t="s">
        <v>19</v>
      </c>
      <c r="N212" s="2" t="s">
        <v>20</v>
      </c>
      <c r="O212" s="2" t="s">
        <v>22</v>
      </c>
      <c r="P212" s="2" t="s">
        <v>23</v>
      </c>
      <c r="Q212" s="2" t="s">
        <v>24</v>
      </c>
      <c r="R212" s="2" t="s">
        <v>25</v>
      </c>
      <c r="S212" s="2" t="s">
        <v>26</v>
      </c>
      <c r="T212" s="2" t="s">
        <v>32</v>
      </c>
      <c r="U212" s="2" t="s">
        <v>27</v>
      </c>
      <c r="V212" s="54" t="s">
        <v>28</v>
      </c>
      <c r="W212" s="74" t="s">
        <v>29</v>
      </c>
      <c r="X212" s="74" t="s">
        <v>30</v>
      </c>
      <c r="Y212" s="56" t="s">
        <v>42</v>
      </c>
      <c r="Z212" s="56" t="s">
        <v>33</v>
      </c>
      <c r="AA212" s="56" t="s">
        <v>34</v>
      </c>
      <c r="AB212" s="56" t="s">
        <v>35</v>
      </c>
      <c r="AC212" s="56" t="s">
        <v>36</v>
      </c>
      <c r="AD212" s="56" t="s">
        <v>37</v>
      </c>
      <c r="AE212" s="56" t="s">
        <v>26</v>
      </c>
      <c r="AF212" s="2" t="s">
        <v>32</v>
      </c>
      <c r="AG212" s="2" t="s">
        <v>27</v>
      </c>
      <c r="AH212" s="2" t="s">
        <v>38</v>
      </c>
      <c r="AI212" s="2" t="s">
        <v>39</v>
      </c>
      <c r="AJ212" s="2" t="s">
        <v>40</v>
      </c>
      <c r="AK212" s="2" t="s">
        <v>77</v>
      </c>
      <c r="AL212" s="2" t="s">
        <v>76</v>
      </c>
      <c r="AM212" s="2" t="s">
        <v>78</v>
      </c>
    </row>
    <row r="213" spans="1:39" ht="12.75">
      <c r="A213" s="3">
        <v>2001</v>
      </c>
      <c r="B213" s="111" t="s">
        <v>73</v>
      </c>
      <c r="C213" s="3">
        <v>3</v>
      </c>
      <c r="D213" s="77">
        <v>30</v>
      </c>
      <c r="E213" s="77">
        <v>100</v>
      </c>
      <c r="F213" s="107" t="s">
        <v>119</v>
      </c>
      <c r="G213" s="107" t="s">
        <v>119</v>
      </c>
      <c r="H213" s="10" t="s">
        <v>41</v>
      </c>
      <c r="I213" s="23">
        <v>669</v>
      </c>
      <c r="J213" s="23">
        <v>750</v>
      </c>
      <c r="K213" s="23">
        <v>269</v>
      </c>
      <c r="L213" s="23">
        <v>22</v>
      </c>
      <c r="M213" s="23">
        <v>158</v>
      </c>
      <c r="N213" s="23">
        <v>616</v>
      </c>
      <c r="O213" s="23">
        <v>11</v>
      </c>
      <c r="P213" s="23">
        <v>44</v>
      </c>
      <c r="Q213" s="23">
        <v>106</v>
      </c>
      <c r="R213" s="23">
        <v>51</v>
      </c>
      <c r="S213" s="23">
        <v>420</v>
      </c>
      <c r="T213" s="23">
        <v>64</v>
      </c>
      <c r="U213" s="23">
        <v>794</v>
      </c>
      <c r="V213" s="70" t="s">
        <v>41</v>
      </c>
      <c r="W213" s="70" t="s">
        <v>41</v>
      </c>
      <c r="X213" s="70" t="s">
        <v>41</v>
      </c>
      <c r="Y213" s="11">
        <v>1202.333</v>
      </c>
      <c r="Z213" s="23">
        <v>83</v>
      </c>
      <c r="AA213" s="23">
        <v>60</v>
      </c>
      <c r="AB213" s="23">
        <v>84</v>
      </c>
      <c r="AC213" s="10">
        <v>1142</v>
      </c>
      <c r="AD213" s="32">
        <v>492</v>
      </c>
      <c r="AE213" s="23">
        <v>387</v>
      </c>
      <c r="AF213" s="23">
        <v>41</v>
      </c>
      <c r="AG213" s="23">
        <v>980</v>
      </c>
      <c r="AH213" s="23">
        <v>42</v>
      </c>
      <c r="AI213" s="35">
        <v>3.68</v>
      </c>
      <c r="AJ213" s="24">
        <v>1.27</v>
      </c>
      <c r="AK213" s="28">
        <v>3074.5</v>
      </c>
      <c r="AL213" s="28">
        <v>3734</v>
      </c>
      <c r="AM213" s="28">
        <v>6808.5</v>
      </c>
    </row>
    <row r="214" spans="1:39" ht="12.75">
      <c r="A214" s="3">
        <v>2002</v>
      </c>
      <c r="B214" s="111" t="s">
        <v>73</v>
      </c>
      <c r="C214" s="3">
        <v>9</v>
      </c>
      <c r="D214" s="77">
        <v>116</v>
      </c>
      <c r="E214" s="77">
        <v>0</v>
      </c>
      <c r="F214" s="108" t="s">
        <v>119</v>
      </c>
      <c r="G214" s="108" t="s">
        <v>119</v>
      </c>
      <c r="H214" s="69">
        <v>4278</v>
      </c>
      <c r="I214" s="23">
        <v>664</v>
      </c>
      <c r="J214" s="23">
        <v>733</v>
      </c>
      <c r="K214" s="23">
        <v>235</v>
      </c>
      <c r="L214" s="23">
        <v>27</v>
      </c>
      <c r="M214" s="23">
        <v>177</v>
      </c>
      <c r="N214" s="23">
        <v>604</v>
      </c>
      <c r="O214" s="23">
        <v>23</v>
      </c>
      <c r="P214" s="23">
        <v>27</v>
      </c>
      <c r="Q214" s="23">
        <v>105</v>
      </c>
      <c r="R214" s="23">
        <v>44</v>
      </c>
      <c r="S214" s="23">
        <v>460</v>
      </c>
      <c r="T214" s="23">
        <v>39</v>
      </c>
      <c r="U214" s="23">
        <v>832</v>
      </c>
      <c r="V214" s="46">
        <v>0.274</v>
      </c>
      <c r="W214" s="46">
        <v>0.348</v>
      </c>
      <c r="X214" s="46">
        <v>0.466</v>
      </c>
      <c r="Y214" s="11">
        <v>1168.333</v>
      </c>
      <c r="Z214" s="23">
        <v>78</v>
      </c>
      <c r="AA214" s="23">
        <v>56</v>
      </c>
      <c r="AB214" s="23">
        <v>68</v>
      </c>
      <c r="AC214" s="10">
        <v>1086</v>
      </c>
      <c r="AD214" s="23">
        <v>507</v>
      </c>
      <c r="AE214" s="23">
        <v>432</v>
      </c>
      <c r="AF214" s="23">
        <v>48</v>
      </c>
      <c r="AG214" s="23">
        <v>952</v>
      </c>
      <c r="AH214" s="23">
        <v>40</v>
      </c>
      <c r="AI214" s="24">
        <v>3.905</v>
      </c>
      <c r="AJ214" s="24">
        <v>1.299</v>
      </c>
      <c r="AK214" s="28">
        <v>3044</v>
      </c>
      <c r="AL214" s="28">
        <v>3477.5</v>
      </c>
      <c r="AM214" s="28">
        <v>6521.5</v>
      </c>
    </row>
    <row r="215" spans="1:39" ht="12.75">
      <c r="A215" s="3">
        <v>2003</v>
      </c>
      <c r="B215" s="111" t="s">
        <v>73</v>
      </c>
      <c r="C215" s="3">
        <v>15</v>
      </c>
      <c r="D215" s="77">
        <v>126.75</v>
      </c>
      <c r="E215" s="77">
        <v>0</v>
      </c>
      <c r="F215" s="107">
        <v>2</v>
      </c>
      <c r="G215" s="107">
        <v>2</v>
      </c>
      <c r="H215" s="69">
        <v>4361</v>
      </c>
      <c r="I215" s="23">
        <v>643</v>
      </c>
      <c r="J215" s="23">
        <v>801</v>
      </c>
      <c r="K215" s="23">
        <v>219</v>
      </c>
      <c r="L215" s="23">
        <v>26</v>
      </c>
      <c r="M215" s="23">
        <v>158</v>
      </c>
      <c r="N215" s="23">
        <v>615</v>
      </c>
      <c r="O215" s="23">
        <v>21</v>
      </c>
      <c r="P215" s="23">
        <v>33</v>
      </c>
      <c r="Q215" s="23">
        <v>64</v>
      </c>
      <c r="R215" s="23">
        <v>25</v>
      </c>
      <c r="S215" s="23">
        <v>443</v>
      </c>
      <c r="T215" s="23">
        <v>50</v>
      </c>
      <c r="U215" s="23">
        <v>827</v>
      </c>
      <c r="V215" s="46">
        <v>0.276</v>
      </c>
      <c r="W215" s="46">
        <v>0.347</v>
      </c>
      <c r="X215" s="46">
        <v>0.447</v>
      </c>
      <c r="Y215" s="11">
        <v>1050.333</v>
      </c>
      <c r="Z215" s="23">
        <v>69</v>
      </c>
      <c r="AA215" s="23">
        <v>55</v>
      </c>
      <c r="AB215" s="23">
        <v>92</v>
      </c>
      <c r="AC215" s="10">
        <v>993</v>
      </c>
      <c r="AD215" s="23">
        <v>473</v>
      </c>
      <c r="AE215" s="23">
        <v>317</v>
      </c>
      <c r="AF215" s="23">
        <v>35</v>
      </c>
      <c r="AG215" s="23">
        <v>865</v>
      </c>
      <c r="AH215" s="23">
        <v>35</v>
      </c>
      <c r="AI215" s="24">
        <v>4.052999176547102</v>
      </c>
      <c r="AJ215" s="24">
        <v>1.247223143358399</v>
      </c>
      <c r="AK215" s="28">
        <v>3007</v>
      </c>
      <c r="AL215" s="28">
        <v>3251.5</v>
      </c>
      <c r="AM215" s="28">
        <v>6258.5</v>
      </c>
    </row>
    <row r="216" spans="1:39" ht="12.75">
      <c r="A216" s="3">
        <v>2004</v>
      </c>
      <c r="B216" s="111" t="s">
        <v>73</v>
      </c>
      <c r="C216" s="3">
        <v>3</v>
      </c>
      <c r="D216" s="77">
        <v>114.9</v>
      </c>
      <c r="E216" s="77">
        <v>249</v>
      </c>
      <c r="F216" s="107">
        <v>1</v>
      </c>
      <c r="G216" s="107">
        <v>2</v>
      </c>
      <c r="H216" s="69">
        <v>4809</v>
      </c>
      <c r="I216" s="23">
        <v>749</v>
      </c>
      <c r="J216" s="23">
        <v>922</v>
      </c>
      <c r="K216" s="23">
        <v>271</v>
      </c>
      <c r="L216" s="23">
        <v>28</v>
      </c>
      <c r="M216" s="23">
        <v>190</v>
      </c>
      <c r="N216" s="23">
        <v>736</v>
      </c>
      <c r="O216" s="23">
        <v>16</v>
      </c>
      <c r="P216" s="23">
        <v>42</v>
      </c>
      <c r="Q216" s="23">
        <v>97</v>
      </c>
      <c r="R216" s="23">
        <v>30</v>
      </c>
      <c r="S216" s="23">
        <v>441</v>
      </c>
      <c r="T216" s="23">
        <v>51</v>
      </c>
      <c r="U216" s="23">
        <v>755</v>
      </c>
      <c r="V216" s="46">
        <v>0.293</v>
      </c>
      <c r="W216" s="46">
        <v>0.356</v>
      </c>
      <c r="X216" s="46">
        <v>0.48</v>
      </c>
      <c r="Y216" s="11">
        <v>1093</v>
      </c>
      <c r="Z216" s="23">
        <v>70</v>
      </c>
      <c r="AA216" s="23">
        <v>52</v>
      </c>
      <c r="AB216" s="23">
        <v>30</v>
      </c>
      <c r="AC216" s="10">
        <v>1002</v>
      </c>
      <c r="AD216" s="23">
        <v>449</v>
      </c>
      <c r="AE216" s="23">
        <v>332</v>
      </c>
      <c r="AF216" s="23">
        <v>36</v>
      </c>
      <c r="AG216" s="23">
        <v>953</v>
      </c>
      <c r="AH216" s="23">
        <v>60</v>
      </c>
      <c r="AI216" s="24">
        <v>3.697163769441903</v>
      </c>
      <c r="AJ216" s="24">
        <v>1.2204940530649588</v>
      </c>
      <c r="AK216" s="28">
        <v>3584</v>
      </c>
      <c r="AL216" s="28">
        <v>3287</v>
      </c>
      <c r="AM216" s="28">
        <v>6871</v>
      </c>
    </row>
    <row r="217" spans="1:39" ht="12.75">
      <c r="A217" s="3">
        <v>2005</v>
      </c>
      <c r="B217" s="111" t="s">
        <v>73</v>
      </c>
      <c r="C217" s="3">
        <v>2</v>
      </c>
      <c r="D217" s="77">
        <v>174</v>
      </c>
      <c r="E217" s="77">
        <v>338</v>
      </c>
      <c r="F217" s="107">
        <v>4</v>
      </c>
      <c r="G217" s="107">
        <v>2</v>
      </c>
      <c r="H217" s="69">
        <v>4597</v>
      </c>
      <c r="I217" s="23">
        <v>729</v>
      </c>
      <c r="J217" s="23">
        <v>883</v>
      </c>
      <c r="K217" s="23">
        <v>256</v>
      </c>
      <c r="L217" s="23">
        <v>20</v>
      </c>
      <c r="M217" s="23">
        <v>184</v>
      </c>
      <c r="N217" s="23">
        <v>672</v>
      </c>
      <c r="O217" s="23">
        <v>13</v>
      </c>
      <c r="P217" s="23">
        <v>39</v>
      </c>
      <c r="Q217" s="23">
        <v>78</v>
      </c>
      <c r="R217" s="23">
        <v>20</v>
      </c>
      <c r="S217" s="23">
        <v>505</v>
      </c>
      <c r="T217" s="23">
        <v>40</v>
      </c>
      <c r="U217" s="23">
        <v>832</v>
      </c>
      <c r="V217" s="46">
        <v>0.292</v>
      </c>
      <c r="W217" s="46">
        <v>0.364</v>
      </c>
      <c r="X217" s="46">
        <v>0.477</v>
      </c>
      <c r="Y217" s="11">
        <v>1185</v>
      </c>
      <c r="Z217" s="23">
        <v>72</v>
      </c>
      <c r="AA217" s="23">
        <v>55</v>
      </c>
      <c r="AB217" s="23">
        <v>147</v>
      </c>
      <c r="AC217" s="10">
        <v>1143</v>
      </c>
      <c r="AD217" s="23">
        <v>494</v>
      </c>
      <c r="AE217" s="23">
        <v>371</v>
      </c>
      <c r="AF217" s="23">
        <v>50</v>
      </c>
      <c r="AG217" s="23">
        <v>891</v>
      </c>
      <c r="AH217" s="23">
        <v>9</v>
      </c>
      <c r="AI217" s="24">
        <v>3.751898734177215</v>
      </c>
      <c r="AJ217" s="24">
        <v>1.2776371308016878</v>
      </c>
      <c r="AK217" s="28">
        <v>3407</v>
      </c>
      <c r="AL217" s="28">
        <v>3702.5</v>
      </c>
      <c r="AM217" s="28">
        <v>7109.5</v>
      </c>
    </row>
    <row r="218" spans="1:39" ht="12.75">
      <c r="A218" s="3">
        <v>2006</v>
      </c>
      <c r="B218" s="111" t="s">
        <v>73</v>
      </c>
      <c r="C218" s="3">
        <v>1</v>
      </c>
      <c r="D218" s="77">
        <v>180.45</v>
      </c>
      <c r="E218" s="77">
        <v>542</v>
      </c>
      <c r="F218" s="107">
        <v>2</v>
      </c>
      <c r="G218" s="107">
        <v>2</v>
      </c>
      <c r="H218" s="69">
        <v>4893</v>
      </c>
      <c r="I218" s="23">
        <v>729</v>
      </c>
      <c r="J218" s="23">
        <v>975</v>
      </c>
      <c r="K218" s="23">
        <v>288</v>
      </c>
      <c r="L218" s="23">
        <v>20</v>
      </c>
      <c r="M218" s="23">
        <v>183</v>
      </c>
      <c r="N218" s="23">
        <v>744</v>
      </c>
      <c r="O218" s="23">
        <v>25</v>
      </c>
      <c r="P218" s="23">
        <v>49</v>
      </c>
      <c r="Q218" s="23">
        <v>115</v>
      </c>
      <c r="R218" s="23">
        <v>40</v>
      </c>
      <c r="S218" s="23">
        <v>492</v>
      </c>
      <c r="T218" s="23">
        <v>44</v>
      </c>
      <c r="U218" s="23">
        <v>774</v>
      </c>
      <c r="V218" s="46">
        <v>0.3</v>
      </c>
      <c r="W218" s="46">
        <v>0.365</v>
      </c>
      <c r="X218" s="46">
        <v>0.479</v>
      </c>
      <c r="Y218" s="11">
        <v>1189.1</v>
      </c>
      <c r="Z218" s="23">
        <v>78</v>
      </c>
      <c r="AA218" s="23">
        <v>67</v>
      </c>
      <c r="AB218" s="23">
        <v>104</v>
      </c>
      <c r="AC218" s="10">
        <v>1096</v>
      </c>
      <c r="AD218" s="23">
        <v>483</v>
      </c>
      <c r="AE218" s="23">
        <v>369</v>
      </c>
      <c r="AF218" s="23">
        <v>34</v>
      </c>
      <c r="AG218" s="23">
        <v>1051</v>
      </c>
      <c r="AH218" s="23">
        <v>30</v>
      </c>
      <c r="AI218" s="24">
        <v>3.6549888916756985</v>
      </c>
      <c r="AJ218" s="24">
        <v>1.231782545733816</v>
      </c>
      <c r="AK218" s="28">
        <v>3675.5</v>
      </c>
      <c r="AL218" s="28">
        <v>3734.5</v>
      </c>
      <c r="AM218" s="28">
        <v>7410</v>
      </c>
    </row>
    <row r="219" spans="1:39" ht="12.75">
      <c r="A219" s="3">
        <v>2007</v>
      </c>
      <c r="B219" s="111" t="s">
        <v>73</v>
      </c>
      <c r="C219" s="3">
        <v>3</v>
      </c>
      <c r="D219" s="77">
        <v>136.6</v>
      </c>
      <c r="E219" s="77">
        <v>484</v>
      </c>
      <c r="F219" s="107">
        <v>4</v>
      </c>
      <c r="G219" s="107">
        <v>2</v>
      </c>
      <c r="H219" s="69">
        <v>4814</v>
      </c>
      <c r="I219" s="23">
        <v>748</v>
      </c>
      <c r="J219" s="23">
        <v>888</v>
      </c>
      <c r="K219" s="23">
        <v>318</v>
      </c>
      <c r="L219" s="23">
        <v>21</v>
      </c>
      <c r="M219" s="23">
        <v>182</v>
      </c>
      <c r="N219" s="23">
        <v>782</v>
      </c>
      <c r="O219" s="23">
        <v>13</v>
      </c>
      <c r="P219" s="23">
        <v>43</v>
      </c>
      <c r="Q219" s="23">
        <v>110</v>
      </c>
      <c r="R219" s="23">
        <v>26</v>
      </c>
      <c r="S219" s="23">
        <v>547</v>
      </c>
      <c r="T219" s="23">
        <v>52</v>
      </c>
      <c r="U219" s="23">
        <v>852</v>
      </c>
      <c r="V219" s="46">
        <v>0.293</v>
      </c>
      <c r="W219" s="46">
        <v>0.368</v>
      </c>
      <c r="X219" s="46">
        <v>0.481</v>
      </c>
      <c r="Y219" s="11">
        <v>1083</v>
      </c>
      <c r="Z219" s="23">
        <v>58</v>
      </c>
      <c r="AA219" s="23">
        <v>64</v>
      </c>
      <c r="AB219" s="23">
        <v>65</v>
      </c>
      <c r="AC219" s="10">
        <v>998</v>
      </c>
      <c r="AD219" s="23">
        <v>476</v>
      </c>
      <c r="AE219" s="23">
        <v>370</v>
      </c>
      <c r="AF219" s="23">
        <v>56</v>
      </c>
      <c r="AG219" s="23">
        <v>931</v>
      </c>
      <c r="AH219" s="23">
        <v>52</v>
      </c>
      <c r="AI219" s="24">
        <v>3.9556786703601112</v>
      </c>
      <c r="AJ219" s="24">
        <v>1.263157894736842</v>
      </c>
      <c r="AK219" s="28">
        <v>3705</v>
      </c>
      <c r="AL219" s="28">
        <v>3133.5</v>
      </c>
      <c r="AM219" s="28">
        <v>6838.5</v>
      </c>
    </row>
    <row r="220" spans="3:39" ht="6" customHeight="1">
      <c r="C220" s="12"/>
      <c r="D220" s="115"/>
      <c r="E220" s="115"/>
      <c r="F220" s="109"/>
      <c r="G220" s="109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3"/>
      <c r="V220" s="13"/>
      <c r="W220" s="13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ht="6" customHeight="1"/>
    <row r="222" spans="1:39" ht="12.75">
      <c r="A222" s="2" t="s">
        <v>9</v>
      </c>
      <c r="C222" s="14">
        <f>+AVERAGE(C213:C221)</f>
        <v>5.142857142857143</v>
      </c>
      <c r="D222" s="15">
        <f>SUM(D213:D221)</f>
        <v>878.6999999999999</v>
      </c>
      <c r="E222" s="15">
        <f>SUM(E213:E221)</f>
        <v>1713</v>
      </c>
      <c r="F222" s="107">
        <f>SUM(F213:F221)</f>
        <v>13</v>
      </c>
      <c r="G222" s="107">
        <f>SUM(G213:G221)</f>
        <v>10</v>
      </c>
      <c r="H222" s="69">
        <f>SUM(H213:H221)</f>
        <v>27752</v>
      </c>
      <c r="I222" s="23">
        <f aca="true" t="shared" si="32" ref="I222:U222">SUM(I213:I221)</f>
        <v>4931</v>
      </c>
      <c r="J222" s="23">
        <f t="shared" si="32"/>
        <v>5952</v>
      </c>
      <c r="K222" s="23">
        <f t="shared" si="32"/>
        <v>1856</v>
      </c>
      <c r="L222" s="23">
        <f t="shared" si="32"/>
        <v>164</v>
      </c>
      <c r="M222" s="23">
        <f t="shared" si="32"/>
        <v>1232</v>
      </c>
      <c r="N222" s="23">
        <f t="shared" si="32"/>
        <v>4769</v>
      </c>
      <c r="O222" s="23">
        <f t="shared" si="32"/>
        <v>122</v>
      </c>
      <c r="P222" s="23">
        <f t="shared" si="32"/>
        <v>277</v>
      </c>
      <c r="Q222" s="23">
        <f t="shared" si="32"/>
        <v>675</v>
      </c>
      <c r="R222" s="23">
        <f t="shared" si="32"/>
        <v>236</v>
      </c>
      <c r="S222" s="23">
        <f t="shared" si="32"/>
        <v>3308</v>
      </c>
      <c r="T222" s="23">
        <f t="shared" si="32"/>
        <v>340</v>
      </c>
      <c r="U222" s="23">
        <f t="shared" si="32"/>
        <v>5666</v>
      </c>
      <c r="V222" s="46">
        <f>+ROUND(SUM(J214:M220)/SUM(H214:H220),3)</f>
        <v>0.288</v>
      </c>
      <c r="W222" s="46">
        <f>+ROUND((SUM(J214:M220)+SUM(S214:T220))/(SUM(H214:H220)+SUM(P214:P220)+SUM(S214:T220)),3)</f>
        <v>0.359</v>
      </c>
      <c r="X222" s="46">
        <f>+ROUND((SUM(J214:J220)+2*SUM(K214:K220)+3*SUM(L214:L220)+4*SUM(M214:M220))/SUM(H214:H220),3)</f>
        <v>0.472</v>
      </c>
      <c r="Y222" s="11">
        <f>SUM(Y213:Y220)</f>
        <v>7971.099</v>
      </c>
      <c r="Z222" s="23">
        <f aca="true" t="shared" si="33" ref="Z222:AH222">SUM(Z213:Z221)</f>
        <v>508</v>
      </c>
      <c r="AA222" s="23">
        <f t="shared" si="33"/>
        <v>409</v>
      </c>
      <c r="AB222" s="23">
        <f t="shared" si="33"/>
        <v>590</v>
      </c>
      <c r="AC222" s="10">
        <f t="shared" si="33"/>
        <v>7460</v>
      </c>
      <c r="AD222" s="23">
        <f t="shared" si="33"/>
        <v>3374</v>
      </c>
      <c r="AE222" s="23">
        <f t="shared" si="33"/>
        <v>2578</v>
      </c>
      <c r="AF222" s="23">
        <f t="shared" si="33"/>
        <v>300</v>
      </c>
      <c r="AG222" s="23">
        <f t="shared" si="33"/>
        <v>6623</v>
      </c>
      <c r="AH222" s="23">
        <f t="shared" si="33"/>
        <v>268</v>
      </c>
      <c r="AI222" s="33">
        <f>AD222/Y222*9</f>
        <v>3.809512339515542</v>
      </c>
      <c r="AJ222" s="33">
        <f>(AE222+AC222)/Y222</f>
        <v>1.259299376409702</v>
      </c>
      <c r="AK222" s="28">
        <f>SUM(AK213:AK221)</f>
        <v>23497</v>
      </c>
      <c r="AL222" s="28">
        <f>SUM(AL213:AL221)</f>
        <v>24320.5</v>
      </c>
      <c r="AM222" s="28">
        <f>SUM(AM213:AM221)</f>
        <v>47817.5</v>
      </c>
    </row>
    <row r="224" spans="1:39" ht="15">
      <c r="A224" s="48" t="s">
        <v>123</v>
      </c>
      <c r="B224" s="42"/>
      <c r="C224" s="42"/>
      <c r="D224" s="113"/>
      <c r="E224" s="113"/>
      <c r="F224" s="106"/>
      <c r="G224" s="106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4"/>
      <c r="V224" s="44"/>
      <c r="W224" s="44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1:39" s="75" customFormat="1" ht="12.75">
      <c r="A225" s="2" t="s">
        <v>7</v>
      </c>
      <c r="B225" s="110" t="s">
        <v>1</v>
      </c>
      <c r="C225" s="2" t="s">
        <v>0</v>
      </c>
      <c r="D225" s="79" t="s">
        <v>87</v>
      </c>
      <c r="E225" s="79" t="s">
        <v>8</v>
      </c>
      <c r="F225" s="78" t="s">
        <v>33</v>
      </c>
      <c r="G225" s="78" t="s">
        <v>34</v>
      </c>
      <c r="H225" s="2" t="s">
        <v>21</v>
      </c>
      <c r="I225" s="54" t="s">
        <v>16</v>
      </c>
      <c r="J225" s="2" t="s">
        <v>17</v>
      </c>
      <c r="K225" s="2" t="s">
        <v>18</v>
      </c>
      <c r="L225" s="2" t="s">
        <v>31</v>
      </c>
      <c r="M225" s="2" t="s">
        <v>19</v>
      </c>
      <c r="N225" s="2" t="s">
        <v>20</v>
      </c>
      <c r="O225" s="2" t="s">
        <v>22</v>
      </c>
      <c r="P225" s="2" t="s">
        <v>23</v>
      </c>
      <c r="Q225" s="2" t="s">
        <v>24</v>
      </c>
      <c r="R225" s="2" t="s">
        <v>25</v>
      </c>
      <c r="S225" s="2" t="s">
        <v>26</v>
      </c>
      <c r="T225" s="2" t="s">
        <v>32</v>
      </c>
      <c r="U225" s="2" t="s">
        <v>27</v>
      </c>
      <c r="V225" s="54" t="s">
        <v>28</v>
      </c>
      <c r="W225" s="74" t="s">
        <v>29</v>
      </c>
      <c r="X225" s="74" t="s">
        <v>30</v>
      </c>
      <c r="Y225" s="56" t="s">
        <v>42</v>
      </c>
      <c r="Z225" s="56" t="s">
        <v>33</v>
      </c>
      <c r="AA225" s="56" t="s">
        <v>34</v>
      </c>
      <c r="AB225" s="56" t="s">
        <v>35</v>
      </c>
      <c r="AC225" s="56" t="s">
        <v>36</v>
      </c>
      <c r="AD225" s="56" t="s">
        <v>37</v>
      </c>
      <c r="AE225" s="56" t="s">
        <v>26</v>
      </c>
      <c r="AF225" s="2" t="s">
        <v>32</v>
      </c>
      <c r="AG225" s="2" t="s">
        <v>27</v>
      </c>
      <c r="AH225" s="2" t="s">
        <v>38</v>
      </c>
      <c r="AI225" s="2" t="s">
        <v>39</v>
      </c>
      <c r="AJ225" s="2" t="s">
        <v>40</v>
      </c>
      <c r="AK225" s="2" t="s">
        <v>77</v>
      </c>
      <c r="AL225" s="2" t="s">
        <v>76</v>
      </c>
      <c r="AM225" s="2" t="s">
        <v>78</v>
      </c>
    </row>
    <row r="226" spans="1:39" ht="12.75">
      <c r="A226" s="3">
        <v>2001</v>
      </c>
      <c r="B226" s="111" t="s">
        <v>65</v>
      </c>
      <c r="C226" s="3">
        <v>8</v>
      </c>
      <c r="D226" s="77">
        <v>30</v>
      </c>
      <c r="E226" s="77">
        <v>0</v>
      </c>
      <c r="F226" s="107" t="s">
        <v>119</v>
      </c>
      <c r="G226" s="107" t="s">
        <v>119</v>
      </c>
      <c r="H226" s="10" t="s">
        <v>41</v>
      </c>
      <c r="I226" s="23">
        <v>698</v>
      </c>
      <c r="J226" s="23">
        <v>762</v>
      </c>
      <c r="K226" s="23">
        <v>249</v>
      </c>
      <c r="L226" s="23">
        <v>22</v>
      </c>
      <c r="M226" s="23">
        <v>192</v>
      </c>
      <c r="N226" s="23">
        <v>659</v>
      </c>
      <c r="O226" s="23">
        <v>18</v>
      </c>
      <c r="P226" s="23">
        <v>36</v>
      </c>
      <c r="Q226" s="23">
        <v>82</v>
      </c>
      <c r="R226" s="23">
        <v>38</v>
      </c>
      <c r="S226" s="23">
        <v>509</v>
      </c>
      <c r="T226" s="23">
        <v>54</v>
      </c>
      <c r="U226" s="23">
        <v>858</v>
      </c>
      <c r="V226" s="70" t="s">
        <v>41</v>
      </c>
      <c r="W226" s="70" t="s">
        <v>41</v>
      </c>
      <c r="X226" s="70" t="s">
        <v>41</v>
      </c>
      <c r="Y226" s="11">
        <v>1190.666</v>
      </c>
      <c r="Z226" s="23">
        <v>69</v>
      </c>
      <c r="AA226" s="23">
        <v>80</v>
      </c>
      <c r="AB226" s="23">
        <v>93</v>
      </c>
      <c r="AC226" s="10">
        <v>1225</v>
      </c>
      <c r="AD226" s="23">
        <v>556</v>
      </c>
      <c r="AE226" s="23">
        <v>428</v>
      </c>
      <c r="AF226" s="23">
        <v>51</v>
      </c>
      <c r="AG226" s="23">
        <v>816</v>
      </c>
      <c r="AH226" s="23">
        <v>42</v>
      </c>
      <c r="AI226" s="24">
        <v>4.2</v>
      </c>
      <c r="AJ226" s="24">
        <v>1.39</v>
      </c>
      <c r="AK226" s="28">
        <v>3248.5</v>
      </c>
      <c r="AL226" s="28">
        <v>3259</v>
      </c>
      <c r="AM226" s="28">
        <v>6507.5</v>
      </c>
    </row>
    <row r="227" spans="1:39" ht="12.75">
      <c r="A227" s="3">
        <v>2002</v>
      </c>
      <c r="B227" s="111" t="s">
        <v>65</v>
      </c>
      <c r="C227" s="3">
        <v>8</v>
      </c>
      <c r="D227" s="77">
        <v>75.25</v>
      </c>
      <c r="E227" s="77">
        <v>0</v>
      </c>
      <c r="F227" s="108" t="s">
        <v>119</v>
      </c>
      <c r="G227" s="108" t="s">
        <v>119</v>
      </c>
      <c r="H227" s="69">
        <v>4471</v>
      </c>
      <c r="I227" s="23">
        <v>679</v>
      </c>
      <c r="J227" s="23">
        <v>846</v>
      </c>
      <c r="K227" s="23">
        <v>222</v>
      </c>
      <c r="L227" s="23">
        <v>25</v>
      </c>
      <c r="M227" s="23">
        <v>178</v>
      </c>
      <c r="N227" s="23">
        <v>676</v>
      </c>
      <c r="O227" s="23">
        <v>19</v>
      </c>
      <c r="P227" s="23">
        <v>36</v>
      </c>
      <c r="Q227" s="23">
        <v>44</v>
      </c>
      <c r="R227" s="23">
        <v>25</v>
      </c>
      <c r="S227" s="23">
        <v>580</v>
      </c>
      <c r="T227" s="23">
        <v>35</v>
      </c>
      <c r="U227" s="23">
        <v>823</v>
      </c>
      <c r="V227" s="46">
        <v>0.284</v>
      </c>
      <c r="W227" s="46">
        <v>0.368</v>
      </c>
      <c r="X227" s="46">
        <v>0.465</v>
      </c>
      <c r="Y227" s="11">
        <v>1201</v>
      </c>
      <c r="Z227" s="23">
        <v>86</v>
      </c>
      <c r="AA227" s="23">
        <v>64</v>
      </c>
      <c r="AB227" s="23">
        <v>20</v>
      </c>
      <c r="AC227" s="10">
        <v>1128</v>
      </c>
      <c r="AD227" s="23">
        <v>553</v>
      </c>
      <c r="AE227" s="23">
        <v>422</v>
      </c>
      <c r="AF227" s="23">
        <v>51</v>
      </c>
      <c r="AG227" s="23">
        <v>934</v>
      </c>
      <c r="AH227" s="23">
        <v>72</v>
      </c>
      <c r="AI227" s="24">
        <v>4.144</v>
      </c>
      <c r="AJ227" s="24">
        <v>1.29</v>
      </c>
      <c r="AK227" s="28">
        <v>3306.5</v>
      </c>
      <c r="AL227" s="28">
        <v>3440</v>
      </c>
      <c r="AM227" s="28">
        <v>6746.5</v>
      </c>
    </row>
    <row r="228" spans="1:39" ht="12.75">
      <c r="A228" s="3">
        <v>2003</v>
      </c>
      <c r="B228" s="111" t="s">
        <v>65</v>
      </c>
      <c r="C228" s="3">
        <v>3</v>
      </c>
      <c r="D228" s="77">
        <v>85.2</v>
      </c>
      <c r="E228" s="77">
        <v>221</v>
      </c>
      <c r="F228" s="107">
        <v>3</v>
      </c>
      <c r="G228" s="107">
        <v>2</v>
      </c>
      <c r="H228" s="69">
        <v>4432</v>
      </c>
      <c r="I228" s="23">
        <v>686</v>
      </c>
      <c r="J228" s="23">
        <v>801</v>
      </c>
      <c r="K228" s="23">
        <v>252</v>
      </c>
      <c r="L228" s="23">
        <v>30</v>
      </c>
      <c r="M228" s="23">
        <v>150</v>
      </c>
      <c r="N228" s="23">
        <v>629</v>
      </c>
      <c r="O228" s="23">
        <v>26</v>
      </c>
      <c r="P228" s="23">
        <v>42</v>
      </c>
      <c r="Q228" s="23">
        <v>71</v>
      </c>
      <c r="R228" s="23">
        <v>36</v>
      </c>
      <c r="S228" s="23">
        <v>518</v>
      </c>
      <c r="T228" s="23">
        <v>55</v>
      </c>
      <c r="U228" s="23">
        <v>716</v>
      </c>
      <c r="V228" s="46">
        <v>0.278</v>
      </c>
      <c r="W228" s="46">
        <v>0.358</v>
      </c>
      <c r="X228" s="46">
        <v>0.45</v>
      </c>
      <c r="Y228" s="11">
        <v>1210.333</v>
      </c>
      <c r="Z228" s="23">
        <v>91</v>
      </c>
      <c r="AA228" s="23">
        <v>48</v>
      </c>
      <c r="AB228" s="23">
        <v>23</v>
      </c>
      <c r="AC228" s="10">
        <v>1201</v>
      </c>
      <c r="AD228" s="23">
        <v>529</v>
      </c>
      <c r="AE228" s="23">
        <v>378</v>
      </c>
      <c r="AF228" s="23">
        <v>52</v>
      </c>
      <c r="AG228" s="23">
        <v>947</v>
      </c>
      <c r="AH228" s="23">
        <v>61</v>
      </c>
      <c r="AI228" s="24">
        <v>3.933627208307002</v>
      </c>
      <c r="AJ228" s="24">
        <v>1.3045993198732946</v>
      </c>
      <c r="AK228" s="28">
        <v>3247</v>
      </c>
      <c r="AL228" s="28">
        <v>3585.5</v>
      </c>
      <c r="AM228" s="28">
        <v>6832.5</v>
      </c>
    </row>
    <row r="229" spans="1:39" ht="12.75">
      <c r="A229" s="3">
        <v>2004</v>
      </c>
      <c r="B229" s="111" t="s">
        <v>65</v>
      </c>
      <c r="C229" s="3">
        <v>6</v>
      </c>
      <c r="D229" s="77">
        <v>118.65</v>
      </c>
      <c r="E229" s="77">
        <v>41</v>
      </c>
      <c r="F229" s="107">
        <v>0</v>
      </c>
      <c r="G229" s="107">
        <v>2</v>
      </c>
      <c r="H229" s="69">
        <v>4468</v>
      </c>
      <c r="I229" s="23">
        <v>702</v>
      </c>
      <c r="J229" s="23">
        <v>771</v>
      </c>
      <c r="K229" s="23">
        <v>234</v>
      </c>
      <c r="L229" s="23">
        <v>23</v>
      </c>
      <c r="M229" s="23">
        <v>186</v>
      </c>
      <c r="N229" s="23">
        <v>690</v>
      </c>
      <c r="O229" s="23">
        <v>26</v>
      </c>
      <c r="P229" s="23">
        <v>40</v>
      </c>
      <c r="Q229" s="23">
        <v>61</v>
      </c>
      <c r="R229" s="23">
        <v>25</v>
      </c>
      <c r="S229" s="23">
        <v>525</v>
      </c>
      <c r="T229" s="23">
        <v>41</v>
      </c>
      <c r="U229" s="23">
        <v>797</v>
      </c>
      <c r="V229" s="46">
        <v>0.272</v>
      </c>
      <c r="W229" s="46">
        <v>0.351</v>
      </c>
      <c r="X229" s="46">
        <v>0.459</v>
      </c>
      <c r="Y229" s="11">
        <v>1210</v>
      </c>
      <c r="Z229" s="23">
        <v>78</v>
      </c>
      <c r="AA229" s="23">
        <v>57</v>
      </c>
      <c r="AB229" s="23">
        <v>78</v>
      </c>
      <c r="AC229" s="10">
        <v>1170</v>
      </c>
      <c r="AD229" s="23">
        <v>574</v>
      </c>
      <c r="AE229" s="23">
        <v>433</v>
      </c>
      <c r="AF229" s="23">
        <v>56</v>
      </c>
      <c r="AG229" s="23">
        <v>963</v>
      </c>
      <c r="AH229" s="23">
        <v>30</v>
      </c>
      <c r="AI229" s="24">
        <v>4.269421487603306</v>
      </c>
      <c r="AJ229" s="24">
        <v>1.324793388429752</v>
      </c>
      <c r="AK229" s="28">
        <v>3294.5</v>
      </c>
      <c r="AL229" s="28">
        <v>3456</v>
      </c>
      <c r="AM229" s="28">
        <v>6750.5</v>
      </c>
    </row>
    <row r="230" spans="1:39" ht="12.75">
      <c r="A230" s="3">
        <v>2005</v>
      </c>
      <c r="B230" s="111" t="s">
        <v>65</v>
      </c>
      <c r="C230" s="3">
        <v>4</v>
      </c>
      <c r="D230" s="77">
        <v>192.85</v>
      </c>
      <c r="E230" s="77">
        <v>334</v>
      </c>
      <c r="F230" s="107">
        <v>5</v>
      </c>
      <c r="G230" s="107">
        <v>2</v>
      </c>
      <c r="H230" s="69">
        <v>4595</v>
      </c>
      <c r="I230" s="23">
        <v>654</v>
      </c>
      <c r="J230" s="23">
        <v>824</v>
      </c>
      <c r="K230" s="23">
        <v>243</v>
      </c>
      <c r="L230" s="23">
        <v>26</v>
      </c>
      <c r="M230" s="23">
        <v>152</v>
      </c>
      <c r="N230" s="23">
        <v>607</v>
      </c>
      <c r="O230" s="23">
        <v>9</v>
      </c>
      <c r="P230" s="23">
        <v>44</v>
      </c>
      <c r="Q230" s="23">
        <v>101</v>
      </c>
      <c r="R230" s="23">
        <v>36</v>
      </c>
      <c r="S230" s="23">
        <v>457</v>
      </c>
      <c r="T230" s="23">
        <v>50</v>
      </c>
      <c r="U230" s="23">
        <v>724</v>
      </c>
      <c r="V230" s="46">
        <v>0.271</v>
      </c>
      <c r="W230" s="46">
        <v>0.34</v>
      </c>
      <c r="X230" s="46">
        <v>0.434</v>
      </c>
      <c r="Y230" s="11">
        <v>1202.2</v>
      </c>
      <c r="Z230" s="23">
        <v>76</v>
      </c>
      <c r="AA230" s="23">
        <v>66</v>
      </c>
      <c r="AB230" s="23">
        <v>62</v>
      </c>
      <c r="AC230" s="10">
        <v>1165</v>
      </c>
      <c r="AD230" s="23">
        <v>466</v>
      </c>
      <c r="AE230" s="23">
        <v>370</v>
      </c>
      <c r="AF230" s="23">
        <v>40</v>
      </c>
      <c r="AG230" s="23">
        <v>910</v>
      </c>
      <c r="AH230" s="23">
        <v>59</v>
      </c>
      <c r="AI230" s="24">
        <v>3.4872507476303065</v>
      </c>
      <c r="AJ230" s="24">
        <v>1.2763304476901576</v>
      </c>
      <c r="AK230" s="28">
        <v>3144.5</v>
      </c>
      <c r="AL230" s="28">
        <v>3611.5</v>
      </c>
      <c r="AM230" s="28">
        <v>6756</v>
      </c>
    </row>
    <row r="231" spans="1:39" ht="12.75">
      <c r="A231" s="3">
        <v>2006</v>
      </c>
      <c r="B231" s="111" t="s">
        <v>65</v>
      </c>
      <c r="C231" s="3">
        <v>9</v>
      </c>
      <c r="D231" s="77">
        <v>194.95</v>
      </c>
      <c r="E231" s="77">
        <v>37</v>
      </c>
      <c r="F231" s="107">
        <v>3</v>
      </c>
      <c r="G231" s="107">
        <v>2</v>
      </c>
      <c r="H231" s="69">
        <v>4444</v>
      </c>
      <c r="I231" s="23">
        <v>723</v>
      </c>
      <c r="J231" s="23">
        <v>830</v>
      </c>
      <c r="K231" s="23">
        <v>257</v>
      </c>
      <c r="L231" s="23">
        <v>34</v>
      </c>
      <c r="M231" s="23">
        <v>195</v>
      </c>
      <c r="N231" s="23">
        <v>721</v>
      </c>
      <c r="O231" s="23">
        <v>16</v>
      </c>
      <c r="P231" s="23">
        <v>31</v>
      </c>
      <c r="Q231" s="23">
        <v>104</v>
      </c>
      <c r="R231" s="23">
        <v>33</v>
      </c>
      <c r="S231" s="23">
        <v>480</v>
      </c>
      <c r="T231" s="23">
        <v>40</v>
      </c>
      <c r="U231" s="23">
        <v>723</v>
      </c>
      <c r="V231" s="46">
        <v>0.296</v>
      </c>
      <c r="W231" s="46">
        <v>0.368</v>
      </c>
      <c r="X231" s="46">
        <v>0.501</v>
      </c>
      <c r="Y231" s="11">
        <v>1204.2</v>
      </c>
      <c r="Z231" s="23">
        <v>68</v>
      </c>
      <c r="AA231" s="23">
        <v>77</v>
      </c>
      <c r="AB231" s="23">
        <v>39</v>
      </c>
      <c r="AC231" s="10">
        <v>1334</v>
      </c>
      <c r="AD231" s="23">
        <v>602</v>
      </c>
      <c r="AE231" s="23">
        <v>382</v>
      </c>
      <c r="AF231" s="23">
        <v>42</v>
      </c>
      <c r="AG231" s="23">
        <v>863</v>
      </c>
      <c r="AH231" s="23">
        <v>61</v>
      </c>
      <c r="AI231" s="24">
        <v>4.497509933453786</v>
      </c>
      <c r="AJ231" s="24">
        <v>1.4244605104848094</v>
      </c>
      <c r="AK231" s="28">
        <v>3491.5</v>
      </c>
      <c r="AL231" s="28">
        <v>3058.5</v>
      </c>
      <c r="AM231" s="28">
        <v>6550</v>
      </c>
    </row>
    <row r="232" spans="1:39" ht="12.75">
      <c r="A232" s="3">
        <v>2007</v>
      </c>
      <c r="B232" s="111" t="s">
        <v>123</v>
      </c>
      <c r="C232" s="3">
        <v>11</v>
      </c>
      <c r="D232" s="77">
        <v>326.4</v>
      </c>
      <c r="E232" s="77">
        <v>0</v>
      </c>
      <c r="F232" s="107">
        <v>0</v>
      </c>
      <c r="G232" s="107">
        <v>2</v>
      </c>
      <c r="H232" s="69">
        <v>4542</v>
      </c>
      <c r="I232" s="23">
        <v>703</v>
      </c>
      <c r="J232" s="23">
        <v>809</v>
      </c>
      <c r="K232" s="23">
        <v>249</v>
      </c>
      <c r="L232" s="23">
        <v>29</v>
      </c>
      <c r="M232" s="23">
        <v>159</v>
      </c>
      <c r="N232" s="23">
        <v>626</v>
      </c>
      <c r="O232" s="23">
        <v>17</v>
      </c>
      <c r="P232" s="23">
        <v>38</v>
      </c>
      <c r="Q232" s="23">
        <v>142</v>
      </c>
      <c r="R232" s="23">
        <v>41</v>
      </c>
      <c r="S232" s="23">
        <v>551</v>
      </c>
      <c r="T232" s="23">
        <v>39</v>
      </c>
      <c r="U232" s="23">
        <v>862</v>
      </c>
      <c r="V232" s="46">
        <v>0.274</v>
      </c>
      <c r="W232" s="46">
        <v>0.355</v>
      </c>
      <c r="X232" s="46">
        <v>0.447</v>
      </c>
      <c r="Y232" s="11">
        <v>1104.2</v>
      </c>
      <c r="Z232" s="23">
        <v>67</v>
      </c>
      <c r="AA232" s="23">
        <v>63</v>
      </c>
      <c r="AB232" s="23">
        <v>4</v>
      </c>
      <c r="AC232" s="10">
        <v>1214</v>
      </c>
      <c r="AD232" s="23">
        <v>551</v>
      </c>
      <c r="AE232" s="23">
        <v>354</v>
      </c>
      <c r="AF232" s="23">
        <v>40</v>
      </c>
      <c r="AG232" s="23">
        <v>695</v>
      </c>
      <c r="AH232" s="23">
        <v>59</v>
      </c>
      <c r="AI232" s="24">
        <v>4.489137265488066</v>
      </c>
      <c r="AJ232" s="24">
        <v>1.4194327953791666</v>
      </c>
      <c r="AK232" s="28">
        <v>3282</v>
      </c>
      <c r="AL232" s="28">
        <v>2701</v>
      </c>
      <c r="AM232" s="28">
        <v>5983</v>
      </c>
    </row>
    <row r="233" spans="3:39" ht="6" customHeight="1">
      <c r="C233" s="12"/>
      <c r="D233" s="115"/>
      <c r="E233" s="115"/>
      <c r="F233" s="109"/>
      <c r="G233" s="109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3"/>
      <c r="V233" s="13"/>
      <c r="W233" s="1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ht="6" customHeight="1"/>
    <row r="235" spans="1:39" ht="12.75">
      <c r="A235" s="2" t="s">
        <v>9</v>
      </c>
      <c r="C235" s="14">
        <f>+AVERAGE(C226:C234)</f>
        <v>7</v>
      </c>
      <c r="D235" s="15">
        <f>SUM(D226:D234)</f>
        <v>1023.3000000000001</v>
      </c>
      <c r="E235" s="15">
        <f>SUM(E226:E234)</f>
        <v>633</v>
      </c>
      <c r="F235" s="107">
        <f>SUM(F226:F234)</f>
        <v>11</v>
      </c>
      <c r="G235" s="107">
        <f>SUM(G226:G234)</f>
        <v>10</v>
      </c>
      <c r="H235" s="69">
        <f>SUM(H226:H234)</f>
        <v>26952</v>
      </c>
      <c r="I235" s="23">
        <f aca="true" t="shared" si="34" ref="I235:U235">SUM(I226:I234)</f>
        <v>4845</v>
      </c>
      <c r="J235" s="23">
        <f t="shared" si="34"/>
        <v>5643</v>
      </c>
      <c r="K235" s="23">
        <f t="shared" si="34"/>
        <v>1706</v>
      </c>
      <c r="L235" s="23">
        <f t="shared" si="34"/>
        <v>189</v>
      </c>
      <c r="M235" s="23">
        <f t="shared" si="34"/>
        <v>1212</v>
      </c>
      <c r="N235" s="23">
        <f t="shared" si="34"/>
        <v>4608</v>
      </c>
      <c r="O235" s="23">
        <f t="shared" si="34"/>
        <v>131</v>
      </c>
      <c r="P235" s="23">
        <f t="shared" si="34"/>
        <v>267</v>
      </c>
      <c r="Q235" s="23">
        <f t="shared" si="34"/>
        <v>605</v>
      </c>
      <c r="R235" s="23">
        <f t="shared" si="34"/>
        <v>234</v>
      </c>
      <c r="S235" s="23">
        <f t="shared" si="34"/>
        <v>3620</v>
      </c>
      <c r="T235" s="23">
        <f t="shared" si="34"/>
        <v>314</v>
      </c>
      <c r="U235" s="23">
        <f t="shared" si="34"/>
        <v>5503</v>
      </c>
      <c r="V235" s="46">
        <f>+ROUND(SUM(J227:M233)/SUM(H227:H233),3)</f>
        <v>0.279</v>
      </c>
      <c r="W235" s="46">
        <f>+ROUND((SUM(J227:M233)+SUM(S227:T233))/(SUM(H227:H233)+SUM(P227:P233)+SUM(S227:T233)),3)</f>
        <v>0.357</v>
      </c>
      <c r="X235" s="46">
        <f>+ROUND((SUM(J227:J233)+2*SUM(K227:K233)+3*SUM(L227:L233)+4*SUM(M227:M233))/SUM(H227:H233),3)</f>
        <v>0.459</v>
      </c>
      <c r="Y235" s="11">
        <f>SUM(Y226:Y233)</f>
        <v>8322.599</v>
      </c>
      <c r="Z235" s="23">
        <f aca="true" t="shared" si="35" ref="Z235:AH235">SUM(Z226:Z234)</f>
        <v>535</v>
      </c>
      <c r="AA235" s="23">
        <f t="shared" si="35"/>
        <v>455</v>
      </c>
      <c r="AB235" s="23">
        <f t="shared" si="35"/>
        <v>319</v>
      </c>
      <c r="AC235" s="10">
        <f t="shared" si="35"/>
        <v>8437</v>
      </c>
      <c r="AD235" s="23">
        <f t="shared" si="35"/>
        <v>3831</v>
      </c>
      <c r="AE235" s="23">
        <f t="shared" si="35"/>
        <v>2767</v>
      </c>
      <c r="AF235" s="23">
        <f t="shared" si="35"/>
        <v>332</v>
      </c>
      <c r="AG235" s="23">
        <f t="shared" si="35"/>
        <v>6128</v>
      </c>
      <c r="AH235" s="23">
        <f t="shared" si="35"/>
        <v>384</v>
      </c>
      <c r="AI235" s="33">
        <f>AD235/Y235*9</f>
        <v>4.142816444718771</v>
      </c>
      <c r="AJ235" s="33">
        <f>(AE235+AC235)/Y235</f>
        <v>1.3462140852875406</v>
      </c>
      <c r="AK235" s="28">
        <f>SUM(AK226:AK234)</f>
        <v>23014.5</v>
      </c>
      <c r="AL235" s="28">
        <f>SUM(AL226:AL234)</f>
        <v>23111.5</v>
      </c>
      <c r="AM235" s="28">
        <f>SUM(AM226:AM234)</f>
        <v>46126</v>
      </c>
    </row>
    <row r="237" spans="1:39" ht="15">
      <c r="A237" s="48" t="s">
        <v>14</v>
      </c>
      <c r="B237" s="42"/>
      <c r="C237" s="42"/>
      <c r="D237" s="113"/>
      <c r="E237" s="113"/>
      <c r="F237" s="106"/>
      <c r="G237" s="106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4"/>
      <c r="V237" s="44"/>
      <c r="W237" s="44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1:39" s="75" customFormat="1" ht="12.75">
      <c r="A238" s="2" t="s">
        <v>7</v>
      </c>
      <c r="B238" s="110" t="s">
        <v>1</v>
      </c>
      <c r="C238" s="2" t="s">
        <v>0</v>
      </c>
      <c r="D238" s="79" t="s">
        <v>87</v>
      </c>
      <c r="E238" s="79" t="s">
        <v>8</v>
      </c>
      <c r="F238" s="78" t="s">
        <v>33</v>
      </c>
      <c r="G238" s="78" t="s">
        <v>34</v>
      </c>
      <c r="H238" s="2" t="s">
        <v>21</v>
      </c>
      <c r="I238" s="54" t="s">
        <v>16</v>
      </c>
      <c r="J238" s="2" t="s">
        <v>17</v>
      </c>
      <c r="K238" s="2" t="s">
        <v>18</v>
      </c>
      <c r="L238" s="2" t="s">
        <v>31</v>
      </c>
      <c r="M238" s="2" t="s">
        <v>19</v>
      </c>
      <c r="N238" s="2" t="s">
        <v>20</v>
      </c>
      <c r="O238" s="2" t="s">
        <v>22</v>
      </c>
      <c r="P238" s="2" t="s">
        <v>23</v>
      </c>
      <c r="Q238" s="2" t="s">
        <v>24</v>
      </c>
      <c r="R238" s="2" t="s">
        <v>25</v>
      </c>
      <c r="S238" s="2" t="s">
        <v>26</v>
      </c>
      <c r="T238" s="2" t="s">
        <v>32</v>
      </c>
      <c r="U238" s="2" t="s">
        <v>27</v>
      </c>
      <c r="V238" s="54" t="s">
        <v>28</v>
      </c>
      <c r="W238" s="74" t="s">
        <v>29</v>
      </c>
      <c r="X238" s="74" t="s">
        <v>30</v>
      </c>
      <c r="Y238" s="56" t="s">
        <v>42</v>
      </c>
      <c r="Z238" s="56" t="s">
        <v>33</v>
      </c>
      <c r="AA238" s="56" t="s">
        <v>34</v>
      </c>
      <c r="AB238" s="56" t="s">
        <v>35</v>
      </c>
      <c r="AC238" s="56" t="s">
        <v>36</v>
      </c>
      <c r="AD238" s="56" t="s">
        <v>37</v>
      </c>
      <c r="AE238" s="56" t="s">
        <v>26</v>
      </c>
      <c r="AF238" s="2" t="s">
        <v>32</v>
      </c>
      <c r="AG238" s="2" t="s">
        <v>27</v>
      </c>
      <c r="AH238" s="2" t="s">
        <v>38</v>
      </c>
      <c r="AI238" s="2" t="s">
        <v>39</v>
      </c>
      <c r="AJ238" s="2" t="s">
        <v>40</v>
      </c>
      <c r="AK238" s="2" t="s">
        <v>77</v>
      </c>
      <c r="AL238" s="2" t="s">
        <v>76</v>
      </c>
      <c r="AM238" s="2" t="s">
        <v>78</v>
      </c>
    </row>
    <row r="239" spans="1:42" ht="12.75">
      <c r="A239" s="3">
        <v>2001</v>
      </c>
      <c r="B239" s="111" t="s">
        <v>14</v>
      </c>
      <c r="C239" s="3">
        <v>10</v>
      </c>
      <c r="D239" s="77">
        <v>30</v>
      </c>
      <c r="E239" s="77">
        <v>0</v>
      </c>
      <c r="F239" s="107" t="s">
        <v>119</v>
      </c>
      <c r="G239" s="107" t="s">
        <v>119</v>
      </c>
      <c r="H239" s="10" t="s">
        <v>41</v>
      </c>
      <c r="I239" s="23">
        <v>591</v>
      </c>
      <c r="J239" s="23">
        <v>763</v>
      </c>
      <c r="K239" s="23">
        <v>231</v>
      </c>
      <c r="L239" s="23">
        <v>15</v>
      </c>
      <c r="M239" s="23">
        <v>143</v>
      </c>
      <c r="N239" s="23">
        <v>549</v>
      </c>
      <c r="O239" s="23">
        <v>15</v>
      </c>
      <c r="P239" s="23">
        <v>28</v>
      </c>
      <c r="Q239" s="23">
        <v>65</v>
      </c>
      <c r="R239" s="23">
        <v>41</v>
      </c>
      <c r="S239" s="23">
        <v>385</v>
      </c>
      <c r="T239" s="32">
        <v>78</v>
      </c>
      <c r="U239" s="23">
        <v>782</v>
      </c>
      <c r="V239" s="70" t="s">
        <v>41</v>
      </c>
      <c r="W239" s="70" t="s">
        <v>41</v>
      </c>
      <c r="X239" s="70" t="s">
        <v>41</v>
      </c>
      <c r="Y239" s="11">
        <v>1210</v>
      </c>
      <c r="Z239" s="23">
        <v>86</v>
      </c>
      <c r="AA239" s="23">
        <v>50</v>
      </c>
      <c r="AB239" s="23">
        <v>60</v>
      </c>
      <c r="AC239" s="10">
        <v>1159</v>
      </c>
      <c r="AD239" s="23">
        <v>509</v>
      </c>
      <c r="AE239" s="23">
        <v>349</v>
      </c>
      <c r="AF239" s="23">
        <v>33</v>
      </c>
      <c r="AG239" s="23">
        <v>908</v>
      </c>
      <c r="AH239" s="23">
        <v>36</v>
      </c>
      <c r="AI239" s="24">
        <v>3.79</v>
      </c>
      <c r="AJ239" s="35">
        <v>1.25</v>
      </c>
      <c r="AK239" s="62">
        <v>2776</v>
      </c>
      <c r="AL239" s="62">
        <v>3640</v>
      </c>
      <c r="AM239" s="63">
        <v>6416</v>
      </c>
      <c r="AN239" s="26"/>
      <c r="AO239" s="22"/>
      <c r="AP239" s="26"/>
    </row>
    <row r="240" spans="1:42" ht="12.75">
      <c r="A240" s="3">
        <v>2002</v>
      </c>
      <c r="B240" s="111" t="s">
        <v>14</v>
      </c>
      <c r="C240" s="3">
        <v>15</v>
      </c>
      <c r="D240" s="77">
        <v>51.3</v>
      </c>
      <c r="E240" s="77">
        <v>0</v>
      </c>
      <c r="F240" s="108" t="s">
        <v>119</v>
      </c>
      <c r="G240" s="108" t="s">
        <v>119</v>
      </c>
      <c r="H240" s="69">
        <v>4318</v>
      </c>
      <c r="I240" s="23">
        <v>623</v>
      </c>
      <c r="J240" s="23">
        <v>774</v>
      </c>
      <c r="K240" s="23">
        <v>256</v>
      </c>
      <c r="L240" s="23">
        <v>25</v>
      </c>
      <c r="M240" s="23">
        <v>132</v>
      </c>
      <c r="N240" s="23">
        <v>574</v>
      </c>
      <c r="O240" s="23">
        <v>31</v>
      </c>
      <c r="P240" s="23">
        <v>39</v>
      </c>
      <c r="Q240" s="23">
        <v>103</v>
      </c>
      <c r="R240" s="23">
        <v>41</v>
      </c>
      <c r="S240" s="23">
        <v>394</v>
      </c>
      <c r="T240" s="23">
        <v>51</v>
      </c>
      <c r="U240" s="23">
        <v>625</v>
      </c>
      <c r="V240" s="46">
        <v>0.275</v>
      </c>
      <c r="W240" s="46">
        <v>0.34</v>
      </c>
      <c r="X240" s="46">
        <v>0.437</v>
      </c>
      <c r="Y240" s="11">
        <v>1152</v>
      </c>
      <c r="Z240" s="23">
        <v>71</v>
      </c>
      <c r="AA240" s="23">
        <v>73</v>
      </c>
      <c r="AB240" s="23">
        <v>7</v>
      </c>
      <c r="AC240" s="10">
        <v>1151</v>
      </c>
      <c r="AD240" s="23">
        <v>513</v>
      </c>
      <c r="AE240" s="32">
        <v>321</v>
      </c>
      <c r="AF240" s="23">
        <v>34</v>
      </c>
      <c r="AG240" s="23">
        <v>845</v>
      </c>
      <c r="AH240" s="23">
        <v>66</v>
      </c>
      <c r="AI240" s="24">
        <v>4.0078125</v>
      </c>
      <c r="AJ240" s="24">
        <v>1.2777777777777777</v>
      </c>
      <c r="AK240" s="62">
        <v>2999.5</v>
      </c>
      <c r="AL240" s="26">
        <v>3066</v>
      </c>
      <c r="AM240" s="26">
        <v>6065.5</v>
      </c>
      <c r="AN240" s="26"/>
      <c r="AO240" s="22"/>
      <c r="AP240" s="26"/>
    </row>
    <row r="241" spans="1:42" ht="12.75">
      <c r="A241" s="3">
        <v>2003</v>
      </c>
      <c r="B241" s="111" t="s">
        <v>14</v>
      </c>
      <c r="C241" s="3">
        <v>13</v>
      </c>
      <c r="D241" s="77">
        <v>67.8</v>
      </c>
      <c r="E241" s="77">
        <v>0</v>
      </c>
      <c r="F241" s="107">
        <v>0</v>
      </c>
      <c r="G241" s="107">
        <v>2</v>
      </c>
      <c r="H241" s="69">
        <v>4176</v>
      </c>
      <c r="I241" s="23">
        <v>620</v>
      </c>
      <c r="J241" s="23">
        <v>732</v>
      </c>
      <c r="K241" s="23">
        <v>219</v>
      </c>
      <c r="L241" s="23">
        <v>27</v>
      </c>
      <c r="M241" s="23">
        <v>149</v>
      </c>
      <c r="N241" s="23">
        <v>589</v>
      </c>
      <c r="O241" s="23">
        <v>15</v>
      </c>
      <c r="P241" s="23">
        <v>43</v>
      </c>
      <c r="Q241" s="23">
        <v>55</v>
      </c>
      <c r="R241" s="23">
        <v>26</v>
      </c>
      <c r="S241" s="23">
        <v>412</v>
      </c>
      <c r="T241" s="23">
        <v>59</v>
      </c>
      <c r="U241" s="23">
        <v>686</v>
      </c>
      <c r="V241" s="46">
        <v>0.27</v>
      </c>
      <c r="W241" s="46">
        <v>0.341</v>
      </c>
      <c r="X241" s="46">
        <v>0.442</v>
      </c>
      <c r="Y241" s="11">
        <v>1180.333</v>
      </c>
      <c r="Z241" s="23">
        <v>80</v>
      </c>
      <c r="AA241" s="23">
        <v>66</v>
      </c>
      <c r="AB241" s="23">
        <v>70</v>
      </c>
      <c r="AC241" s="10">
        <v>1088</v>
      </c>
      <c r="AD241" s="23">
        <v>474</v>
      </c>
      <c r="AE241" s="23">
        <v>422</v>
      </c>
      <c r="AF241" s="23">
        <v>48</v>
      </c>
      <c r="AG241" s="23">
        <v>899</v>
      </c>
      <c r="AH241" s="23">
        <v>22</v>
      </c>
      <c r="AI241" s="24">
        <v>3.6142333695067324</v>
      </c>
      <c r="AJ241" s="24">
        <v>1.2792996690002734</v>
      </c>
      <c r="AK241" s="62">
        <v>2911</v>
      </c>
      <c r="AL241" s="26">
        <v>3430.5</v>
      </c>
      <c r="AM241" s="26">
        <v>6341.5</v>
      </c>
      <c r="AN241" s="26"/>
      <c r="AO241" s="22"/>
      <c r="AP241" s="26"/>
    </row>
    <row r="242" spans="1:42" ht="12.75">
      <c r="A242" s="3">
        <v>2004</v>
      </c>
      <c r="B242" s="111" t="s">
        <v>14</v>
      </c>
      <c r="C242" s="3">
        <v>18</v>
      </c>
      <c r="D242" s="77">
        <v>66.2</v>
      </c>
      <c r="E242" s="77">
        <v>0</v>
      </c>
      <c r="F242" s="107">
        <v>0</v>
      </c>
      <c r="G242" s="107">
        <v>0</v>
      </c>
      <c r="H242" s="69">
        <v>4173</v>
      </c>
      <c r="I242" s="23">
        <v>621</v>
      </c>
      <c r="J242" s="23">
        <v>763</v>
      </c>
      <c r="K242" s="23">
        <v>243</v>
      </c>
      <c r="L242" s="23">
        <v>26</v>
      </c>
      <c r="M242" s="23">
        <v>135</v>
      </c>
      <c r="N242" s="23">
        <v>580</v>
      </c>
      <c r="O242" s="23">
        <v>18</v>
      </c>
      <c r="P242" s="23">
        <v>35</v>
      </c>
      <c r="Q242" s="23">
        <v>41</v>
      </c>
      <c r="R242" s="23">
        <v>17</v>
      </c>
      <c r="S242" s="23">
        <v>490</v>
      </c>
      <c r="T242" s="23">
        <v>52</v>
      </c>
      <c r="U242" s="23">
        <v>728</v>
      </c>
      <c r="V242" s="46">
        <v>0.28</v>
      </c>
      <c r="W242" s="46">
        <v>0.36</v>
      </c>
      <c r="X242" s="46">
        <v>0.447</v>
      </c>
      <c r="Y242" s="11">
        <v>1064.666</v>
      </c>
      <c r="Z242" s="23">
        <v>64</v>
      </c>
      <c r="AA242" s="23">
        <v>62</v>
      </c>
      <c r="AB242" s="23">
        <v>18</v>
      </c>
      <c r="AC242" s="10">
        <v>1149</v>
      </c>
      <c r="AD242" s="23">
        <v>511</v>
      </c>
      <c r="AE242" s="23">
        <v>367</v>
      </c>
      <c r="AF242" s="23">
        <v>38</v>
      </c>
      <c r="AG242" s="23">
        <v>771</v>
      </c>
      <c r="AH242" s="23">
        <v>45</v>
      </c>
      <c r="AI242" s="24">
        <v>4.319662136484792</v>
      </c>
      <c r="AJ242" s="24">
        <v>1.4239199388803967</v>
      </c>
      <c r="AK242" s="62">
        <v>2973</v>
      </c>
      <c r="AL242" s="26">
        <v>2681</v>
      </c>
      <c r="AM242" s="26">
        <v>5654</v>
      </c>
      <c r="AN242" s="26"/>
      <c r="AO242" s="22"/>
      <c r="AP242" s="26"/>
    </row>
    <row r="243" spans="1:42" ht="12.75">
      <c r="A243" s="3">
        <v>2005</v>
      </c>
      <c r="B243" s="111" t="s">
        <v>14</v>
      </c>
      <c r="C243" s="3">
        <v>14</v>
      </c>
      <c r="D243" s="77">
        <v>125.85</v>
      </c>
      <c r="E243" s="77">
        <v>0</v>
      </c>
      <c r="F243" s="107">
        <v>1</v>
      </c>
      <c r="G243" s="107">
        <v>2</v>
      </c>
      <c r="H243" s="69">
        <v>4515</v>
      </c>
      <c r="I243" s="23">
        <v>655</v>
      </c>
      <c r="J243" s="23">
        <v>806</v>
      </c>
      <c r="K243" s="23">
        <v>246</v>
      </c>
      <c r="L243" s="23">
        <v>15</v>
      </c>
      <c r="M243" s="23">
        <v>168</v>
      </c>
      <c r="N243" s="23">
        <v>618</v>
      </c>
      <c r="O243" s="23">
        <v>33</v>
      </c>
      <c r="P243" s="23">
        <v>35</v>
      </c>
      <c r="Q243" s="23">
        <v>45</v>
      </c>
      <c r="R243" s="23">
        <v>30</v>
      </c>
      <c r="S243" s="23">
        <v>450</v>
      </c>
      <c r="T243" s="23">
        <v>72</v>
      </c>
      <c r="U243" s="23">
        <v>850</v>
      </c>
      <c r="V243" s="46">
        <v>0.274</v>
      </c>
      <c r="W243" s="46">
        <v>0.346</v>
      </c>
      <c r="X243" s="46">
        <v>0.446</v>
      </c>
      <c r="Y243" s="11">
        <v>1101.333</v>
      </c>
      <c r="Z243" s="23">
        <v>57</v>
      </c>
      <c r="AA243" s="23">
        <v>73</v>
      </c>
      <c r="AB243" s="23">
        <v>72</v>
      </c>
      <c r="AC243" s="10">
        <v>1164</v>
      </c>
      <c r="AD243" s="23">
        <v>522</v>
      </c>
      <c r="AE243" s="23">
        <v>347</v>
      </c>
      <c r="AF243" s="23">
        <v>40</v>
      </c>
      <c r="AG243" s="23">
        <v>759</v>
      </c>
      <c r="AH243" s="23">
        <v>30</v>
      </c>
      <c r="AI243" s="24">
        <v>4.265738627897659</v>
      </c>
      <c r="AJ243" s="24">
        <v>1.3719734071420526</v>
      </c>
      <c r="AK243" s="62">
        <v>3078</v>
      </c>
      <c r="AL243" s="26">
        <v>2840</v>
      </c>
      <c r="AM243" s="26">
        <v>5918</v>
      </c>
      <c r="AN243" s="26"/>
      <c r="AO243" s="22"/>
      <c r="AP243" s="26"/>
    </row>
    <row r="244" spans="1:42" ht="12.75">
      <c r="A244" s="3">
        <v>2006</v>
      </c>
      <c r="B244" s="111" t="s">
        <v>14</v>
      </c>
      <c r="C244" s="3">
        <v>12</v>
      </c>
      <c r="D244" s="77">
        <v>81</v>
      </c>
      <c r="E244" s="77">
        <v>0</v>
      </c>
      <c r="F244" s="107">
        <v>2</v>
      </c>
      <c r="G244" s="107">
        <v>2</v>
      </c>
      <c r="H244" s="69">
        <v>4605</v>
      </c>
      <c r="I244" s="23">
        <v>678</v>
      </c>
      <c r="J244" s="23">
        <v>872</v>
      </c>
      <c r="K244" s="23">
        <v>270</v>
      </c>
      <c r="L244" s="23">
        <v>23</v>
      </c>
      <c r="M244" s="23">
        <v>132</v>
      </c>
      <c r="N244" s="23">
        <v>625</v>
      </c>
      <c r="O244" s="23">
        <v>15</v>
      </c>
      <c r="P244" s="23">
        <v>46</v>
      </c>
      <c r="Q244" s="23">
        <v>78</v>
      </c>
      <c r="R244" s="23">
        <v>31</v>
      </c>
      <c r="S244" s="23">
        <v>521</v>
      </c>
      <c r="T244" s="23">
        <v>55</v>
      </c>
      <c r="U244" s="23">
        <v>873</v>
      </c>
      <c r="V244" s="46">
        <v>0.282</v>
      </c>
      <c r="W244" s="46">
        <v>0.358</v>
      </c>
      <c r="X244" s="46">
        <v>0.436</v>
      </c>
      <c r="Y244" s="11">
        <v>1138.2</v>
      </c>
      <c r="Z244" s="23">
        <v>74</v>
      </c>
      <c r="AA244" s="23">
        <v>57</v>
      </c>
      <c r="AB244" s="23">
        <v>23</v>
      </c>
      <c r="AC244" s="10">
        <v>1228</v>
      </c>
      <c r="AD244" s="23">
        <v>547</v>
      </c>
      <c r="AE244" s="23">
        <v>313</v>
      </c>
      <c r="AF244" s="23">
        <v>40</v>
      </c>
      <c r="AG244" s="23">
        <v>765</v>
      </c>
      <c r="AH244" s="23">
        <v>60</v>
      </c>
      <c r="AI244" s="24">
        <v>4.32347800488747</v>
      </c>
      <c r="AJ244" s="24">
        <v>1.3533373157691635</v>
      </c>
      <c r="AK244" s="62">
        <v>3203.5</v>
      </c>
      <c r="AL244" s="26">
        <v>3057.5</v>
      </c>
      <c r="AM244" s="26">
        <v>6261</v>
      </c>
      <c r="AN244" s="26"/>
      <c r="AO244" s="22"/>
      <c r="AP244" s="26"/>
    </row>
    <row r="245" spans="1:42" ht="12.75">
      <c r="A245" s="3">
        <v>2007</v>
      </c>
      <c r="B245" s="111" t="s">
        <v>14</v>
      </c>
      <c r="C245" s="3">
        <v>7</v>
      </c>
      <c r="D245" s="77">
        <v>98.5</v>
      </c>
      <c r="E245" s="77">
        <v>52</v>
      </c>
      <c r="F245" s="107">
        <v>1</v>
      </c>
      <c r="G245" s="107">
        <v>2</v>
      </c>
      <c r="H245" s="69">
        <v>4767</v>
      </c>
      <c r="I245" s="23">
        <v>710</v>
      </c>
      <c r="J245" s="23">
        <v>871</v>
      </c>
      <c r="K245" s="23">
        <v>291</v>
      </c>
      <c r="L245" s="23">
        <v>31</v>
      </c>
      <c r="M245" s="23">
        <v>143</v>
      </c>
      <c r="N245" s="23">
        <v>597</v>
      </c>
      <c r="O245" s="23">
        <v>15</v>
      </c>
      <c r="P245" s="23">
        <v>43</v>
      </c>
      <c r="Q245" s="23">
        <v>105</v>
      </c>
      <c r="R245" s="23">
        <v>30</v>
      </c>
      <c r="S245" s="23">
        <v>483</v>
      </c>
      <c r="T245" s="23">
        <v>31</v>
      </c>
      <c r="U245" s="23">
        <v>879</v>
      </c>
      <c r="V245" s="46">
        <v>0.28</v>
      </c>
      <c r="W245" s="46">
        <v>0.347</v>
      </c>
      <c r="X245" s="46">
        <v>0.444</v>
      </c>
      <c r="Y245" s="11">
        <v>1202.2</v>
      </c>
      <c r="Z245" s="23">
        <v>67</v>
      </c>
      <c r="AA245" s="23">
        <v>70</v>
      </c>
      <c r="AB245" s="23">
        <v>38</v>
      </c>
      <c r="AC245" s="10">
        <v>1270</v>
      </c>
      <c r="AD245" s="23">
        <v>636</v>
      </c>
      <c r="AE245" s="23">
        <v>389</v>
      </c>
      <c r="AF245" s="23">
        <v>45</v>
      </c>
      <c r="AG245" s="23">
        <v>970</v>
      </c>
      <c r="AH245" s="23">
        <v>82</v>
      </c>
      <c r="AI245" s="24">
        <v>4.759423767152092</v>
      </c>
      <c r="AJ245" s="24">
        <v>1.3794346662657795</v>
      </c>
      <c r="AK245" s="62">
        <v>3241.5</v>
      </c>
      <c r="AL245" s="26">
        <v>3207</v>
      </c>
      <c r="AM245" s="26">
        <v>6448.5</v>
      </c>
      <c r="AN245" s="26"/>
      <c r="AO245" s="22"/>
      <c r="AP245" s="26"/>
    </row>
    <row r="246" spans="3:39" ht="6" customHeight="1">
      <c r="C246" s="12"/>
      <c r="D246" s="115"/>
      <c r="E246" s="115"/>
      <c r="F246" s="109"/>
      <c r="G246" s="109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3"/>
      <c r="V246" s="13"/>
      <c r="W246" s="13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ht="6" customHeight="1"/>
    <row r="248" spans="1:39" ht="12.75">
      <c r="A248" s="2" t="s">
        <v>9</v>
      </c>
      <c r="C248" s="14">
        <f>+AVERAGE(C239:C247)</f>
        <v>12.714285714285714</v>
      </c>
      <c r="D248" s="15">
        <f>SUM(D239:D247)</f>
        <v>520.65</v>
      </c>
      <c r="E248" s="15">
        <f>SUM(E239:E247)</f>
        <v>52</v>
      </c>
      <c r="F248" s="107">
        <f>SUM(F239:F247)</f>
        <v>4</v>
      </c>
      <c r="G248" s="107">
        <f>SUM(G239:G247)</f>
        <v>8</v>
      </c>
      <c r="H248" s="69">
        <f>SUM(H239:H247)</f>
        <v>26554</v>
      </c>
      <c r="I248" s="23">
        <f aca="true" t="shared" si="36" ref="I248:U248">SUM(I239:I247)</f>
        <v>4498</v>
      </c>
      <c r="J248" s="23">
        <f t="shared" si="36"/>
        <v>5581</v>
      </c>
      <c r="K248" s="23">
        <f t="shared" si="36"/>
        <v>1756</v>
      </c>
      <c r="L248" s="23">
        <f t="shared" si="36"/>
        <v>162</v>
      </c>
      <c r="M248" s="23">
        <f t="shared" si="36"/>
        <v>1002</v>
      </c>
      <c r="N248" s="23">
        <f t="shared" si="36"/>
        <v>4132</v>
      </c>
      <c r="O248" s="23">
        <f t="shared" si="36"/>
        <v>142</v>
      </c>
      <c r="P248" s="23">
        <f t="shared" si="36"/>
        <v>269</v>
      </c>
      <c r="Q248" s="23">
        <f t="shared" si="36"/>
        <v>492</v>
      </c>
      <c r="R248" s="23">
        <f t="shared" si="36"/>
        <v>216</v>
      </c>
      <c r="S248" s="23">
        <f t="shared" si="36"/>
        <v>3135</v>
      </c>
      <c r="T248" s="23">
        <f t="shared" si="36"/>
        <v>398</v>
      </c>
      <c r="U248" s="23">
        <f t="shared" si="36"/>
        <v>5423</v>
      </c>
      <c r="V248" s="46">
        <f>+ROUND(SUM(J240:M246)/SUM(H240:H246),3)</f>
        <v>0.277</v>
      </c>
      <c r="W248" s="46">
        <f>+ROUND((SUM(J240:M246)+SUM(S240:T246))/(SUM(H240:H246)+SUM(P240:P246)+SUM(S240:T246)),3)</f>
        <v>0.349</v>
      </c>
      <c r="X248" s="46">
        <f>+ROUND((SUM(J240:J246)+2*SUM(K240:K246)+3*SUM(L240:L246)+4*SUM(M240:M246))/SUM(H240:H246),3)</f>
        <v>0.442</v>
      </c>
      <c r="Y248" s="11">
        <f>SUM(Y239:Y246)</f>
        <v>8048.732</v>
      </c>
      <c r="Z248" s="23">
        <f aca="true" t="shared" si="37" ref="Z248:AH248">SUM(Z239:Z247)</f>
        <v>499</v>
      </c>
      <c r="AA248" s="23">
        <f t="shared" si="37"/>
        <v>451</v>
      </c>
      <c r="AB248" s="23">
        <f t="shared" si="37"/>
        <v>288</v>
      </c>
      <c r="AC248" s="10">
        <f t="shared" si="37"/>
        <v>8209</v>
      </c>
      <c r="AD248" s="23">
        <f t="shared" si="37"/>
        <v>3712</v>
      </c>
      <c r="AE248" s="23">
        <f t="shared" si="37"/>
        <v>2508</v>
      </c>
      <c r="AF248" s="23">
        <f t="shared" si="37"/>
        <v>278</v>
      </c>
      <c r="AG248" s="23">
        <f t="shared" si="37"/>
        <v>5917</v>
      </c>
      <c r="AH248" s="23">
        <f t="shared" si="37"/>
        <v>341</v>
      </c>
      <c r="AI248" s="33">
        <f>AD248/Y248*9</f>
        <v>4.150715914009809</v>
      </c>
      <c r="AJ248" s="33">
        <f>(AE248+AC248)/Y248</f>
        <v>1.3315140819696818</v>
      </c>
      <c r="AK248" s="28">
        <f>SUM(AK239:AK247)</f>
        <v>21182.5</v>
      </c>
      <c r="AL248" s="28">
        <f>SUM(AL239:AL247)</f>
        <v>21922</v>
      </c>
      <c r="AM248" s="28">
        <f>SUM(AM239:AM247)</f>
        <v>43104.5</v>
      </c>
    </row>
    <row r="250" spans="1:39" ht="15">
      <c r="A250" s="48" t="s">
        <v>15</v>
      </c>
      <c r="B250" s="42"/>
      <c r="C250" s="42"/>
      <c r="D250" s="113"/>
      <c r="E250" s="113"/>
      <c r="F250" s="106"/>
      <c r="G250" s="106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4"/>
      <c r="V250" s="44"/>
      <c r="W250" s="44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1:39" s="75" customFormat="1" ht="12.75">
      <c r="A251" s="2" t="s">
        <v>7</v>
      </c>
      <c r="B251" s="110" t="s">
        <v>1</v>
      </c>
      <c r="C251" s="2" t="s">
        <v>0</v>
      </c>
      <c r="D251" s="79" t="s">
        <v>87</v>
      </c>
      <c r="E251" s="79" t="s">
        <v>8</v>
      </c>
      <c r="F251" s="78" t="s">
        <v>33</v>
      </c>
      <c r="G251" s="78" t="s">
        <v>34</v>
      </c>
      <c r="H251" s="2" t="s">
        <v>21</v>
      </c>
      <c r="I251" s="54" t="s">
        <v>16</v>
      </c>
      <c r="J251" s="2" t="s">
        <v>17</v>
      </c>
      <c r="K251" s="2" t="s">
        <v>18</v>
      </c>
      <c r="L251" s="2" t="s">
        <v>31</v>
      </c>
      <c r="M251" s="2" t="s">
        <v>19</v>
      </c>
      <c r="N251" s="2" t="s">
        <v>20</v>
      </c>
      <c r="O251" s="2" t="s">
        <v>22</v>
      </c>
      <c r="P251" s="2" t="s">
        <v>23</v>
      </c>
      <c r="Q251" s="2" t="s">
        <v>24</v>
      </c>
      <c r="R251" s="2" t="s">
        <v>25</v>
      </c>
      <c r="S251" s="2" t="s">
        <v>26</v>
      </c>
      <c r="T251" s="2" t="s">
        <v>32</v>
      </c>
      <c r="U251" s="2" t="s">
        <v>27</v>
      </c>
      <c r="V251" s="54" t="s">
        <v>28</v>
      </c>
      <c r="W251" s="74" t="s">
        <v>29</v>
      </c>
      <c r="X251" s="74" t="s">
        <v>30</v>
      </c>
      <c r="Y251" s="56" t="s">
        <v>42</v>
      </c>
      <c r="Z251" s="56" t="s">
        <v>33</v>
      </c>
      <c r="AA251" s="56" t="s">
        <v>34</v>
      </c>
      <c r="AB251" s="56" t="s">
        <v>35</v>
      </c>
      <c r="AC251" s="56" t="s">
        <v>36</v>
      </c>
      <c r="AD251" s="56" t="s">
        <v>37</v>
      </c>
      <c r="AE251" s="56" t="s">
        <v>26</v>
      </c>
      <c r="AF251" s="2" t="s">
        <v>32</v>
      </c>
      <c r="AG251" s="2" t="s">
        <v>27</v>
      </c>
      <c r="AH251" s="2" t="s">
        <v>38</v>
      </c>
      <c r="AI251" s="2" t="s">
        <v>39</v>
      </c>
      <c r="AJ251" s="2" t="s">
        <v>40</v>
      </c>
      <c r="AK251" s="2" t="s">
        <v>77</v>
      </c>
      <c r="AL251" s="2" t="s">
        <v>76</v>
      </c>
      <c r="AM251" s="2" t="s">
        <v>78</v>
      </c>
    </row>
    <row r="252" spans="1:40" ht="12.75">
      <c r="A252" s="3">
        <v>2001</v>
      </c>
      <c r="B252" s="111" t="s">
        <v>120</v>
      </c>
      <c r="C252" s="3">
        <v>1</v>
      </c>
      <c r="D252" s="77">
        <v>30</v>
      </c>
      <c r="E252" s="77">
        <v>185</v>
      </c>
      <c r="F252" s="107" t="s">
        <v>119</v>
      </c>
      <c r="G252" s="107" t="s">
        <v>119</v>
      </c>
      <c r="H252" s="10" t="s">
        <v>41</v>
      </c>
      <c r="I252" s="23">
        <v>696</v>
      </c>
      <c r="J252" s="23">
        <v>803</v>
      </c>
      <c r="K252" s="23">
        <v>260</v>
      </c>
      <c r="L252" s="23">
        <v>21</v>
      </c>
      <c r="M252" s="23">
        <v>179</v>
      </c>
      <c r="N252" s="23">
        <v>687</v>
      </c>
      <c r="O252" s="23">
        <v>25</v>
      </c>
      <c r="P252" s="32">
        <v>61</v>
      </c>
      <c r="Q252" s="23">
        <v>61</v>
      </c>
      <c r="R252" s="23">
        <v>34</v>
      </c>
      <c r="S252" s="32">
        <v>584</v>
      </c>
      <c r="T252" s="23">
        <v>62</v>
      </c>
      <c r="U252" s="23">
        <v>766</v>
      </c>
      <c r="V252" s="70" t="s">
        <v>41</v>
      </c>
      <c r="W252" s="70" t="s">
        <v>41</v>
      </c>
      <c r="X252" s="70" t="s">
        <v>41</v>
      </c>
      <c r="Y252" s="36">
        <v>1238.333</v>
      </c>
      <c r="Z252" s="10">
        <v>74</v>
      </c>
      <c r="AA252" s="10">
        <v>75</v>
      </c>
      <c r="AB252" s="10">
        <v>36</v>
      </c>
      <c r="AC252" s="10">
        <v>1140</v>
      </c>
      <c r="AD252" s="10">
        <v>536</v>
      </c>
      <c r="AE252" s="10">
        <v>441</v>
      </c>
      <c r="AF252" s="10">
        <v>48</v>
      </c>
      <c r="AG252" s="10">
        <v>1016</v>
      </c>
      <c r="AH252" s="10">
        <v>46</v>
      </c>
      <c r="AI252" s="33">
        <v>3.9</v>
      </c>
      <c r="AJ252" s="33">
        <v>1.28</v>
      </c>
      <c r="AK252" s="28">
        <v>3441.5</v>
      </c>
      <c r="AL252" s="28">
        <v>3379.5</v>
      </c>
      <c r="AM252" s="28">
        <v>6821</v>
      </c>
      <c r="AN252" s="37"/>
    </row>
    <row r="253" spans="1:40" ht="12.75">
      <c r="A253" s="3">
        <v>2002</v>
      </c>
      <c r="B253" s="111" t="s">
        <v>120</v>
      </c>
      <c r="C253" s="3">
        <v>2</v>
      </c>
      <c r="D253" s="77">
        <v>60.5</v>
      </c>
      <c r="E253" s="77">
        <v>247</v>
      </c>
      <c r="F253" s="108" t="s">
        <v>119</v>
      </c>
      <c r="G253" s="108" t="s">
        <v>119</v>
      </c>
      <c r="H253" s="69">
        <v>4526</v>
      </c>
      <c r="I253" s="32">
        <v>749</v>
      </c>
      <c r="J253" s="23">
        <v>808</v>
      </c>
      <c r="K253" s="23">
        <v>271</v>
      </c>
      <c r="L253" s="23">
        <v>21</v>
      </c>
      <c r="M253" s="32">
        <v>184</v>
      </c>
      <c r="N253" s="32">
        <v>727</v>
      </c>
      <c r="O253" s="23">
        <v>22</v>
      </c>
      <c r="P253" s="23">
        <v>37</v>
      </c>
      <c r="Q253" s="23">
        <v>63</v>
      </c>
      <c r="R253" s="23">
        <v>39</v>
      </c>
      <c r="S253" s="23">
        <v>615</v>
      </c>
      <c r="T253" s="23">
        <v>52</v>
      </c>
      <c r="U253" s="23">
        <v>727</v>
      </c>
      <c r="V253" s="46">
        <v>0.284</v>
      </c>
      <c r="W253" s="46">
        <v>0.373</v>
      </c>
      <c r="X253" s="46">
        <v>0.475</v>
      </c>
      <c r="Y253" s="11">
        <v>1206.666</v>
      </c>
      <c r="Z253" s="10">
        <v>76</v>
      </c>
      <c r="AA253" s="10">
        <v>64</v>
      </c>
      <c r="AB253" s="10">
        <v>38</v>
      </c>
      <c r="AC253" s="10">
        <v>1217</v>
      </c>
      <c r="AD253" s="10">
        <v>502</v>
      </c>
      <c r="AE253" s="10">
        <v>359</v>
      </c>
      <c r="AF253" s="10">
        <v>38</v>
      </c>
      <c r="AG253" s="10">
        <v>866</v>
      </c>
      <c r="AH253" s="38">
        <v>97</v>
      </c>
      <c r="AI253" s="33">
        <v>3.744</v>
      </c>
      <c r="AJ253" s="33">
        <v>1.306</v>
      </c>
      <c r="AK253" s="34">
        <v>3579</v>
      </c>
      <c r="AL253" s="37">
        <v>3608</v>
      </c>
      <c r="AM253" s="28">
        <v>7187</v>
      </c>
      <c r="AN253" s="37"/>
    </row>
    <row r="254" spans="1:40" ht="12.75">
      <c r="A254" s="3">
        <v>2003</v>
      </c>
      <c r="B254" s="111" t="s">
        <v>120</v>
      </c>
      <c r="C254" s="3">
        <v>2</v>
      </c>
      <c r="D254" s="77">
        <v>104.85</v>
      </c>
      <c r="E254" s="77">
        <v>307</v>
      </c>
      <c r="F254" s="107">
        <v>0</v>
      </c>
      <c r="G254" s="107">
        <v>2</v>
      </c>
      <c r="H254" s="69">
        <v>4623</v>
      </c>
      <c r="I254" s="23">
        <v>691</v>
      </c>
      <c r="J254" s="23">
        <v>840</v>
      </c>
      <c r="K254" s="23">
        <v>265</v>
      </c>
      <c r="L254" s="23">
        <v>21</v>
      </c>
      <c r="M254" s="23">
        <v>173</v>
      </c>
      <c r="N254" s="23">
        <v>729</v>
      </c>
      <c r="O254" s="23">
        <v>11</v>
      </c>
      <c r="P254" s="23">
        <v>43</v>
      </c>
      <c r="Q254" s="23">
        <v>89</v>
      </c>
      <c r="R254" s="23">
        <v>31</v>
      </c>
      <c r="S254" s="23">
        <v>605</v>
      </c>
      <c r="T254" s="23">
        <v>64</v>
      </c>
      <c r="U254" s="23">
        <v>754</v>
      </c>
      <c r="V254" s="46">
        <v>0.281</v>
      </c>
      <c r="W254" s="46">
        <v>0.369</v>
      </c>
      <c r="X254" s="46">
        <v>0.46</v>
      </c>
      <c r="Y254" s="11">
        <v>1207</v>
      </c>
      <c r="Z254" s="10">
        <v>71</v>
      </c>
      <c r="AA254" s="10">
        <v>68</v>
      </c>
      <c r="AB254" s="10">
        <v>40</v>
      </c>
      <c r="AC254" s="10">
        <v>1173</v>
      </c>
      <c r="AD254" s="10">
        <v>537</v>
      </c>
      <c r="AE254" s="10">
        <v>395</v>
      </c>
      <c r="AF254" s="10">
        <v>43</v>
      </c>
      <c r="AG254" s="10">
        <v>871</v>
      </c>
      <c r="AH254" s="10">
        <v>58</v>
      </c>
      <c r="AI254" s="33">
        <v>4.004142502071251</v>
      </c>
      <c r="AJ254" s="33">
        <v>1.2990886495443248</v>
      </c>
      <c r="AK254" s="58">
        <v>3536</v>
      </c>
      <c r="AL254" s="37">
        <v>3305.5</v>
      </c>
      <c r="AM254" s="28">
        <v>6841.5</v>
      </c>
      <c r="AN254" s="37"/>
    </row>
    <row r="255" spans="1:40" ht="12.75">
      <c r="A255" s="3">
        <v>2004</v>
      </c>
      <c r="B255" s="111" t="s">
        <v>120</v>
      </c>
      <c r="C255" s="3">
        <v>13</v>
      </c>
      <c r="D255" s="77">
        <v>86.85</v>
      </c>
      <c r="E255" s="77">
        <v>0</v>
      </c>
      <c r="F255" s="107">
        <v>0</v>
      </c>
      <c r="G255" s="107">
        <v>2</v>
      </c>
      <c r="H255" s="69">
        <v>4588</v>
      </c>
      <c r="I255" s="23">
        <v>658</v>
      </c>
      <c r="J255" s="23">
        <v>846</v>
      </c>
      <c r="K255" s="23">
        <v>265</v>
      </c>
      <c r="L255" s="23">
        <v>16</v>
      </c>
      <c r="M255" s="23">
        <v>153</v>
      </c>
      <c r="N255" s="23">
        <v>655</v>
      </c>
      <c r="O255" s="23">
        <v>19</v>
      </c>
      <c r="P255" s="23">
        <v>43</v>
      </c>
      <c r="Q255" s="23">
        <v>62</v>
      </c>
      <c r="R255" s="23">
        <v>26</v>
      </c>
      <c r="S255" s="23">
        <v>478</v>
      </c>
      <c r="T255" s="23">
        <v>43</v>
      </c>
      <c r="U255" s="23">
        <v>754</v>
      </c>
      <c r="V255" s="46">
        <v>0.279</v>
      </c>
      <c r="W255" s="46">
        <v>0.35</v>
      </c>
      <c r="X255" s="46">
        <v>0.444</v>
      </c>
      <c r="Y255" s="11">
        <v>1166.333</v>
      </c>
      <c r="Z255" s="10">
        <v>67</v>
      </c>
      <c r="AA255" s="10">
        <v>67</v>
      </c>
      <c r="AB255" s="10">
        <v>64</v>
      </c>
      <c r="AC255" s="10">
        <v>1130</v>
      </c>
      <c r="AD255" s="10">
        <v>522</v>
      </c>
      <c r="AE255" s="10">
        <v>403</v>
      </c>
      <c r="AF255" s="10">
        <v>49</v>
      </c>
      <c r="AG255" s="10">
        <v>781</v>
      </c>
      <c r="AH255" s="10">
        <v>34</v>
      </c>
      <c r="AI255" s="33">
        <v>4.028008117405205</v>
      </c>
      <c r="AJ255" s="33">
        <v>1.3143755734317113</v>
      </c>
      <c r="AK255" s="58">
        <v>3213</v>
      </c>
      <c r="AL255" s="37">
        <v>3140.5</v>
      </c>
      <c r="AM255" s="28">
        <v>6353.5</v>
      </c>
      <c r="AN255" s="37"/>
    </row>
    <row r="256" spans="1:40" ht="12.75">
      <c r="A256" s="3">
        <v>2005</v>
      </c>
      <c r="B256" s="111" t="s">
        <v>120</v>
      </c>
      <c r="C256" s="3">
        <v>10</v>
      </c>
      <c r="D256" s="77">
        <v>111.2</v>
      </c>
      <c r="E256" s="77">
        <v>0</v>
      </c>
      <c r="F256" s="107">
        <v>3</v>
      </c>
      <c r="G256" s="107">
        <v>2</v>
      </c>
      <c r="H256" s="69">
        <v>4404</v>
      </c>
      <c r="I256" s="23">
        <v>598</v>
      </c>
      <c r="J256" s="23">
        <v>804</v>
      </c>
      <c r="K256" s="23">
        <v>247</v>
      </c>
      <c r="L256" s="23">
        <v>27</v>
      </c>
      <c r="M256" s="23">
        <v>105</v>
      </c>
      <c r="N256" s="23">
        <v>560</v>
      </c>
      <c r="O256" s="23">
        <v>29</v>
      </c>
      <c r="P256" s="23">
        <v>43</v>
      </c>
      <c r="Q256" s="23">
        <v>59</v>
      </c>
      <c r="R256" s="23">
        <v>29</v>
      </c>
      <c r="S256" s="23">
        <v>505</v>
      </c>
      <c r="T256" s="23">
        <v>53</v>
      </c>
      <c r="U256" s="23">
        <v>692</v>
      </c>
      <c r="V256" s="46">
        <v>0.269</v>
      </c>
      <c r="W256" s="46">
        <v>0.348</v>
      </c>
      <c r="X256" s="46">
        <v>0.408</v>
      </c>
      <c r="Y256" s="11">
        <v>1200.333</v>
      </c>
      <c r="Z256" s="10">
        <v>72</v>
      </c>
      <c r="AA256" s="10">
        <v>70</v>
      </c>
      <c r="AB256" s="10">
        <v>57</v>
      </c>
      <c r="AC256" s="10">
        <v>1176</v>
      </c>
      <c r="AD256" s="10">
        <v>561</v>
      </c>
      <c r="AE256" s="10">
        <v>459</v>
      </c>
      <c r="AF256" s="10">
        <v>49</v>
      </c>
      <c r="AG256" s="10">
        <v>901</v>
      </c>
      <c r="AH256" s="10">
        <v>45</v>
      </c>
      <c r="AI256" s="33">
        <v>4.206331691372722</v>
      </c>
      <c r="AJ256" s="33">
        <v>1.3621216707059616</v>
      </c>
      <c r="AK256" s="58">
        <v>2963</v>
      </c>
      <c r="AL256" s="37">
        <v>3248</v>
      </c>
      <c r="AM256" s="28">
        <v>6211</v>
      </c>
      <c r="AN256" s="37"/>
    </row>
    <row r="257" spans="1:40" ht="12.75">
      <c r="A257" s="3">
        <v>2006</v>
      </c>
      <c r="B257" s="111" t="s">
        <v>120</v>
      </c>
      <c r="C257" s="3">
        <v>2</v>
      </c>
      <c r="D257" s="77">
        <v>165.8</v>
      </c>
      <c r="E257" s="77">
        <v>645</v>
      </c>
      <c r="F257" s="107">
        <v>5</v>
      </c>
      <c r="G257" s="107">
        <v>0</v>
      </c>
      <c r="H257" s="69">
        <v>4616</v>
      </c>
      <c r="I257" s="23">
        <v>739</v>
      </c>
      <c r="J257" s="23">
        <v>796</v>
      </c>
      <c r="K257" s="23">
        <v>282</v>
      </c>
      <c r="L257" s="23">
        <v>16</v>
      </c>
      <c r="M257" s="23">
        <v>205</v>
      </c>
      <c r="N257" s="23">
        <v>748</v>
      </c>
      <c r="O257" s="23">
        <v>13</v>
      </c>
      <c r="P257" s="23">
        <v>49</v>
      </c>
      <c r="Q257" s="23">
        <v>75</v>
      </c>
      <c r="R257" s="23">
        <v>25</v>
      </c>
      <c r="S257" s="23">
        <v>501</v>
      </c>
      <c r="T257" s="23">
        <v>65</v>
      </c>
      <c r="U257" s="23">
        <v>747</v>
      </c>
      <c r="V257" s="46">
        <v>0.281</v>
      </c>
      <c r="W257" s="46">
        <v>0.357</v>
      </c>
      <c r="X257" s="46">
        <v>0.483</v>
      </c>
      <c r="Y257" s="11">
        <v>1205</v>
      </c>
      <c r="Z257" s="10">
        <v>81</v>
      </c>
      <c r="AA257" s="10">
        <v>61</v>
      </c>
      <c r="AB257" s="10">
        <v>54</v>
      </c>
      <c r="AC257" s="10">
        <v>1172</v>
      </c>
      <c r="AD257" s="10">
        <v>529</v>
      </c>
      <c r="AE257" s="10">
        <v>414</v>
      </c>
      <c r="AF257" s="10">
        <v>34</v>
      </c>
      <c r="AG257" s="10">
        <v>1010</v>
      </c>
      <c r="AH257" s="10">
        <v>43</v>
      </c>
      <c r="AI257" s="33">
        <v>3.9510373443983404</v>
      </c>
      <c r="AJ257" s="33">
        <v>1.3161825726141079</v>
      </c>
      <c r="AK257" s="58">
        <v>3555</v>
      </c>
      <c r="AL257" s="37">
        <v>3506.5</v>
      </c>
      <c r="AM257" s="28">
        <v>7061.5</v>
      </c>
      <c r="AN257" s="37"/>
    </row>
    <row r="258" spans="1:40" ht="12.75">
      <c r="A258" s="3">
        <v>2007</v>
      </c>
      <c r="B258" s="111" t="s">
        <v>120</v>
      </c>
      <c r="C258" s="3">
        <v>6</v>
      </c>
      <c r="D258" s="77">
        <v>169.9</v>
      </c>
      <c r="E258" s="77">
        <v>88</v>
      </c>
      <c r="F258" s="107">
        <v>1</v>
      </c>
      <c r="G258" s="107">
        <v>2</v>
      </c>
      <c r="H258" s="69">
        <v>4677</v>
      </c>
      <c r="I258" s="23">
        <v>695</v>
      </c>
      <c r="J258" s="23">
        <v>885</v>
      </c>
      <c r="K258" s="23">
        <v>268</v>
      </c>
      <c r="L258" s="23">
        <v>10</v>
      </c>
      <c r="M258" s="23">
        <v>155</v>
      </c>
      <c r="N258" s="23">
        <v>680</v>
      </c>
      <c r="O258" s="23">
        <v>15</v>
      </c>
      <c r="P258" s="23">
        <v>42</v>
      </c>
      <c r="Q258" s="23">
        <v>64</v>
      </c>
      <c r="R258" s="23">
        <v>17</v>
      </c>
      <c r="S258" s="23">
        <v>446</v>
      </c>
      <c r="T258" s="23">
        <v>68</v>
      </c>
      <c r="U258" s="23">
        <v>816</v>
      </c>
      <c r="V258" s="46">
        <v>0.282</v>
      </c>
      <c r="W258" s="46">
        <v>0.35</v>
      </c>
      <c r="X258" s="46">
        <v>0.443</v>
      </c>
      <c r="Y258" s="11">
        <v>1181.1</v>
      </c>
      <c r="Z258" s="10">
        <v>66</v>
      </c>
      <c r="AA258" s="10">
        <v>64</v>
      </c>
      <c r="AB258" s="10">
        <v>44</v>
      </c>
      <c r="AC258" s="10">
        <v>1203</v>
      </c>
      <c r="AD258" s="10">
        <v>549</v>
      </c>
      <c r="AE258" s="10">
        <v>380</v>
      </c>
      <c r="AF258" s="10">
        <v>34</v>
      </c>
      <c r="AG258" s="10">
        <v>999</v>
      </c>
      <c r="AH258" s="10">
        <v>56</v>
      </c>
      <c r="AI258" s="33">
        <v>4.182562194767557</v>
      </c>
      <c r="AJ258" s="33">
        <v>1.3400113244924192</v>
      </c>
      <c r="AK258" s="58">
        <v>3279.5</v>
      </c>
      <c r="AL258" s="37">
        <v>3251.5</v>
      </c>
      <c r="AM258" s="28">
        <v>6531</v>
      </c>
      <c r="AN258" s="37"/>
    </row>
    <row r="259" spans="3:39" ht="6" customHeight="1">
      <c r="C259" s="12"/>
      <c r="D259" s="115"/>
      <c r="E259" s="115"/>
      <c r="F259" s="109"/>
      <c r="G259" s="109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3"/>
      <c r="V259" s="13"/>
      <c r="W259" s="13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ht="6" customHeight="1"/>
    <row r="261" spans="1:39" ht="12.75">
      <c r="A261" s="2" t="s">
        <v>9</v>
      </c>
      <c r="C261" s="14">
        <f>+AVERAGE(C252:C260)</f>
        <v>5.142857142857143</v>
      </c>
      <c r="D261" s="15">
        <f>SUM(D252:D260)</f>
        <v>729.1</v>
      </c>
      <c r="E261" s="15">
        <f>SUM(E252:E260)</f>
        <v>1472</v>
      </c>
      <c r="F261" s="107">
        <f>SUM(F252:F260)</f>
        <v>9</v>
      </c>
      <c r="G261" s="107">
        <f>SUM(G252:G260)</f>
        <v>8</v>
      </c>
      <c r="H261" s="69">
        <f>SUM(H252:H260)</f>
        <v>27434</v>
      </c>
      <c r="I261" s="23">
        <f aca="true" t="shared" si="38" ref="I261:U261">SUM(I252:I260)</f>
        <v>4826</v>
      </c>
      <c r="J261" s="23">
        <f t="shared" si="38"/>
        <v>5782</v>
      </c>
      <c r="K261" s="23">
        <f t="shared" si="38"/>
        <v>1858</v>
      </c>
      <c r="L261" s="23">
        <f t="shared" si="38"/>
        <v>132</v>
      </c>
      <c r="M261" s="23">
        <f t="shared" si="38"/>
        <v>1154</v>
      </c>
      <c r="N261" s="23">
        <f t="shared" si="38"/>
        <v>4786</v>
      </c>
      <c r="O261" s="23">
        <f t="shared" si="38"/>
        <v>134</v>
      </c>
      <c r="P261" s="23">
        <f t="shared" si="38"/>
        <v>318</v>
      </c>
      <c r="Q261" s="23">
        <f t="shared" si="38"/>
        <v>473</v>
      </c>
      <c r="R261" s="23">
        <f t="shared" si="38"/>
        <v>201</v>
      </c>
      <c r="S261" s="23">
        <f t="shared" si="38"/>
        <v>3734</v>
      </c>
      <c r="T261" s="23">
        <f t="shared" si="38"/>
        <v>407</v>
      </c>
      <c r="U261" s="23">
        <f t="shared" si="38"/>
        <v>5256</v>
      </c>
      <c r="V261" s="46">
        <f>+ROUND(SUM(J253:M259)/SUM(H253:H259),3)</f>
        <v>0.279</v>
      </c>
      <c r="W261" s="46">
        <f>+ROUND((SUM(J253:M259)+SUM(S253:T259))/(SUM(H253:H259)+SUM(P253:P259)+SUM(S253:T259)),3)</f>
        <v>0.358</v>
      </c>
      <c r="X261" s="46">
        <f>+ROUND((SUM(J253:J259)+2*SUM(K253:K259)+3*SUM(L253:L259)+4*SUM(M253:M259))/SUM(H253:H259),3)</f>
        <v>0.452</v>
      </c>
      <c r="Y261" s="11">
        <f>SUM(Y252:Y259)</f>
        <v>8404.765000000001</v>
      </c>
      <c r="Z261" s="23">
        <f aca="true" t="shared" si="39" ref="Z261:AH261">SUM(Z252:Z260)</f>
        <v>507</v>
      </c>
      <c r="AA261" s="23">
        <f t="shared" si="39"/>
        <v>469</v>
      </c>
      <c r="AB261" s="23">
        <f t="shared" si="39"/>
        <v>333</v>
      </c>
      <c r="AC261" s="10">
        <f t="shared" si="39"/>
        <v>8211</v>
      </c>
      <c r="AD261" s="23">
        <f t="shared" si="39"/>
        <v>3736</v>
      </c>
      <c r="AE261" s="23">
        <f t="shared" si="39"/>
        <v>2851</v>
      </c>
      <c r="AF261" s="23">
        <f t="shared" si="39"/>
        <v>295</v>
      </c>
      <c r="AG261" s="23">
        <f t="shared" si="39"/>
        <v>6444</v>
      </c>
      <c r="AH261" s="23">
        <f t="shared" si="39"/>
        <v>379</v>
      </c>
      <c r="AI261" s="33">
        <f>AD261/Y261*9</f>
        <v>4.000587761823203</v>
      </c>
      <c r="AJ261" s="33">
        <f>(AE261+AC261)/Y261</f>
        <v>1.3161581555224922</v>
      </c>
      <c r="AK261" s="28">
        <f>SUM(AK252:AK260)</f>
        <v>23567</v>
      </c>
      <c r="AL261" s="28">
        <f>SUM(AL252:AL260)</f>
        <v>23439.5</v>
      </c>
      <c r="AM261" s="28">
        <f>SUM(AM252:AM260)</f>
        <v>47006.5</v>
      </c>
    </row>
    <row r="263" ht="12.75">
      <c r="Y263" s="39"/>
    </row>
    <row r="278" ht="12.75">
      <c r="Y278" s="28"/>
    </row>
    <row r="279" ht="12.75">
      <c r="Y279" s="28"/>
    </row>
    <row r="280" ht="12.75">
      <c r="Y280" s="28"/>
    </row>
    <row r="281" ht="12.75">
      <c r="Y281" s="28"/>
    </row>
    <row r="283" ht="12.75">
      <c r="Y283" s="28"/>
    </row>
  </sheetData>
  <printOptions horizontalCentered="1"/>
  <pageMargins left="0.25" right="0.25" top="0.5" bottom="0.5" header="0.25" footer="0.25"/>
  <pageSetup horizontalDpi="204" verticalDpi="204" orientation="landscape" scale="87" r:id="rId1"/>
  <headerFooter alignWithMargins="0">
    <oddHeader>&amp;C&amp;"Copperplate Gothic Light,Bold"&amp;14Baseball Owner Statistics</oddHeader>
    <oddFooter>&amp;CPage &amp;P of &amp;N</oddFooter>
  </headerFooter>
  <rowBreaks count="1" manualBreakCount="1">
    <brk id="93" max="255" man="1"/>
  </rowBreaks>
  <colBreaks count="1" manualBreakCount="1">
    <brk id="24" max="3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7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I34" sqref="AI34"/>
    </sheetView>
  </sheetViews>
  <sheetFormatPr defaultColWidth="9.140625" defaultRowHeight="12.75"/>
  <cols>
    <col min="1" max="1" width="6.7109375" style="0" customWidth="1"/>
    <col min="2" max="2" width="1.7109375" style="0" customWidth="1"/>
    <col min="3" max="3" width="15.7109375" style="0" customWidth="1"/>
    <col min="4" max="4" width="5.7109375" style="18" customWidth="1"/>
    <col min="5" max="5" width="5.7109375" style="15" customWidth="1"/>
    <col min="6" max="6" width="2.7109375" style="0" customWidth="1"/>
    <col min="7" max="7" width="15.7109375" style="0" customWidth="1"/>
    <col min="8" max="8" width="5.7109375" style="19" customWidth="1"/>
    <col min="9" max="9" width="5.7109375" style="15" customWidth="1"/>
    <col min="10" max="10" width="2.7109375" style="0" customWidth="1"/>
    <col min="11" max="11" width="15.7109375" style="0" customWidth="1"/>
    <col min="12" max="12" width="5.7109375" style="19" customWidth="1"/>
    <col min="13" max="13" width="5.7109375" style="68" customWidth="1"/>
    <col min="14" max="14" width="2.7109375" style="0" customWidth="1"/>
    <col min="15" max="15" width="15.7109375" style="0" customWidth="1"/>
    <col min="16" max="16" width="6.7109375" style="19" customWidth="1"/>
    <col min="17" max="17" width="5.7109375" style="0" customWidth="1"/>
    <col min="18" max="18" width="2.7109375" style="0" customWidth="1"/>
    <col min="19" max="19" width="15.7109375" style="0" customWidth="1"/>
    <col min="20" max="20" width="6.7109375" style="19" customWidth="1"/>
    <col min="21" max="21" width="5.7109375" style="0" customWidth="1"/>
    <col min="22" max="22" width="2.7109375" style="0" customWidth="1"/>
    <col min="23" max="23" width="15.7109375" style="0" customWidth="1"/>
    <col min="24" max="24" width="6.7109375" style="19" customWidth="1"/>
    <col min="25" max="25" width="5.7109375" style="0" customWidth="1"/>
    <col min="26" max="26" width="2.7109375" style="0" customWidth="1"/>
    <col min="27" max="27" width="15.7109375" style="0" customWidth="1"/>
    <col min="28" max="28" width="6.7109375" style="19" customWidth="1"/>
    <col min="29" max="29" width="5.7109375" style="0" customWidth="1"/>
    <col min="30" max="30" width="2.7109375" style="0" customWidth="1"/>
    <col min="31" max="31" width="15.7109375" style="0" customWidth="1"/>
    <col min="32" max="32" width="6.7109375" style="19" customWidth="1"/>
    <col min="33" max="33" width="5.7109375" style="0" customWidth="1"/>
    <col min="34" max="34" width="2.7109375" style="0" customWidth="1"/>
    <col min="35" max="35" width="15.7109375" style="0" customWidth="1"/>
    <col min="36" max="36" width="6.7109375" style="19" customWidth="1"/>
    <col min="37" max="37" width="6.7109375" style="9" customWidth="1"/>
    <col min="38" max="38" width="2.7109375" style="0" customWidth="1"/>
    <col min="39" max="39" width="15.7109375" style="0" customWidth="1"/>
    <col min="40" max="41" width="6.7109375" style="19" customWidth="1"/>
    <col min="42" max="42" width="2.7109375" style="0" customWidth="1"/>
    <col min="43" max="43" width="15.7109375" style="0" customWidth="1"/>
    <col min="44" max="45" width="6.7109375" style="19" customWidth="1"/>
    <col min="46" max="46" width="2.7109375" style="0" customWidth="1"/>
    <col min="47" max="47" width="15.7109375" style="0" customWidth="1"/>
    <col min="48" max="48" width="6.7109375" style="19" customWidth="1"/>
    <col min="49" max="49" width="4.7109375" style="0" customWidth="1"/>
    <col min="50" max="50" width="2.7109375" style="0" customWidth="1"/>
    <col min="51" max="51" width="15.7109375" style="0" customWidth="1"/>
    <col min="52" max="52" width="6.7109375" style="19" customWidth="1"/>
    <col min="53" max="53" width="4.7109375" style="0" customWidth="1"/>
    <col min="54" max="54" width="2.7109375" style="0" customWidth="1"/>
    <col min="55" max="55" width="15.7109375" style="0" customWidth="1"/>
    <col min="56" max="56" width="6.7109375" style="19" customWidth="1"/>
    <col min="57" max="57" width="4.7109375" style="0" customWidth="1"/>
    <col min="58" max="58" width="2.7109375" style="0" customWidth="1"/>
    <col min="59" max="59" width="15.7109375" style="0" customWidth="1"/>
    <col min="60" max="60" width="6.7109375" style="19" customWidth="1"/>
    <col min="61" max="61" width="5.7109375" style="0" customWidth="1"/>
    <col min="62" max="62" width="2.7109375" style="0" customWidth="1"/>
    <col min="63" max="63" width="15.7109375" style="0" customWidth="1"/>
    <col min="64" max="64" width="6.7109375" style="19" customWidth="1"/>
    <col min="65" max="65" width="5.7109375" style="0" customWidth="1"/>
    <col min="66" max="66" width="2.7109375" style="0" customWidth="1"/>
    <col min="67" max="67" width="15.7109375" style="0" customWidth="1"/>
    <col min="68" max="68" width="6.7109375" style="19" customWidth="1"/>
    <col min="69" max="69" width="5.7109375" style="41" customWidth="1"/>
    <col min="70" max="70" width="2.7109375" style="0" customWidth="1"/>
    <col min="71" max="71" width="15.7109375" style="0" customWidth="1"/>
    <col min="72" max="72" width="6.7109375" style="19" customWidth="1"/>
    <col min="73" max="73" width="6.7109375" style="20" customWidth="1"/>
    <col min="74" max="74" width="2.7109375" style="0" customWidth="1"/>
    <col min="75" max="75" width="15.7109375" style="0" customWidth="1"/>
    <col min="76" max="76" width="6.7109375" style="19" customWidth="1"/>
    <col min="77" max="77" width="6.7109375" style="20" customWidth="1"/>
    <col min="78" max="78" width="2.7109375" style="0" customWidth="1"/>
    <col min="79" max="79" width="15.7109375" style="0" customWidth="1"/>
    <col min="80" max="80" width="6.7109375" style="19" customWidth="1"/>
    <col min="81" max="81" width="6.7109375" style="64" customWidth="1"/>
  </cols>
  <sheetData>
    <row r="1" spans="1:83" s="49" customFormat="1" ht="12.75">
      <c r="A1" s="2" t="s">
        <v>5</v>
      </c>
      <c r="C1" s="119" t="s">
        <v>43</v>
      </c>
      <c r="D1" s="119"/>
      <c r="E1" s="119"/>
      <c r="G1" s="119" t="s">
        <v>44</v>
      </c>
      <c r="H1" s="119"/>
      <c r="I1" s="119"/>
      <c r="K1" s="119" t="s">
        <v>45</v>
      </c>
      <c r="L1" s="119"/>
      <c r="M1" s="119"/>
      <c r="O1" s="119" t="s">
        <v>46</v>
      </c>
      <c r="P1" s="119"/>
      <c r="Q1" s="119"/>
      <c r="S1" s="119" t="s">
        <v>47</v>
      </c>
      <c r="T1" s="119"/>
      <c r="U1" s="119"/>
      <c r="W1" s="119" t="s">
        <v>48</v>
      </c>
      <c r="X1" s="119"/>
      <c r="Y1" s="119"/>
      <c r="AA1" s="119" t="s">
        <v>49</v>
      </c>
      <c r="AB1" s="119"/>
      <c r="AC1" s="119"/>
      <c r="AE1" s="119" t="s">
        <v>50</v>
      </c>
      <c r="AF1" s="119"/>
      <c r="AG1" s="119"/>
      <c r="AI1" s="119" t="s">
        <v>52</v>
      </c>
      <c r="AJ1" s="119"/>
      <c r="AK1" s="119"/>
      <c r="AM1" s="119" t="s">
        <v>54</v>
      </c>
      <c r="AN1" s="119"/>
      <c r="AO1" s="119"/>
      <c r="AQ1" s="119" t="s">
        <v>53</v>
      </c>
      <c r="AR1" s="119"/>
      <c r="AS1" s="119"/>
      <c r="AU1" s="119" t="s">
        <v>55</v>
      </c>
      <c r="AV1" s="119"/>
      <c r="AW1" s="119"/>
      <c r="AY1" s="119" t="s">
        <v>56</v>
      </c>
      <c r="AZ1" s="119"/>
      <c r="BA1" s="119"/>
      <c r="BC1" s="119" t="s">
        <v>57</v>
      </c>
      <c r="BD1" s="119"/>
      <c r="BE1" s="119"/>
      <c r="BG1" s="119" t="s">
        <v>51</v>
      </c>
      <c r="BH1" s="119"/>
      <c r="BI1" s="119"/>
      <c r="BK1" s="119" t="s">
        <v>58</v>
      </c>
      <c r="BL1" s="119"/>
      <c r="BM1" s="119"/>
      <c r="BO1" s="119" t="s">
        <v>75</v>
      </c>
      <c r="BP1" s="119"/>
      <c r="BQ1" s="119"/>
      <c r="BS1" s="119" t="s">
        <v>70</v>
      </c>
      <c r="BT1" s="119"/>
      <c r="BU1" s="119"/>
      <c r="BW1" s="119" t="s">
        <v>71</v>
      </c>
      <c r="BX1" s="119"/>
      <c r="BY1" s="119"/>
      <c r="CA1" s="119" t="s">
        <v>72</v>
      </c>
      <c r="CB1" s="119"/>
      <c r="CC1" s="119"/>
      <c r="CE1" s="50"/>
    </row>
    <row r="3" spans="1:81" ht="12.75">
      <c r="A3" s="2">
        <v>1</v>
      </c>
      <c r="C3" t="s">
        <v>88</v>
      </c>
      <c r="D3" s="40">
        <v>2004</v>
      </c>
      <c r="E3" s="47">
        <v>828</v>
      </c>
      <c r="G3" s="47" t="s">
        <v>88</v>
      </c>
      <c r="H3" s="40">
        <v>2003</v>
      </c>
      <c r="I3" s="23">
        <v>927</v>
      </c>
      <c r="K3" s="47" t="s">
        <v>12</v>
      </c>
      <c r="L3" s="40">
        <v>2002</v>
      </c>
      <c r="M3" s="68">
        <v>295</v>
      </c>
      <c r="O3" t="s">
        <v>10</v>
      </c>
      <c r="P3" s="40">
        <v>2001</v>
      </c>
      <c r="Q3" s="23">
        <v>43</v>
      </c>
      <c r="S3" s="47" t="s">
        <v>6</v>
      </c>
      <c r="T3" s="40">
        <v>2004</v>
      </c>
      <c r="U3">
        <v>238</v>
      </c>
      <c r="W3" t="s">
        <v>68</v>
      </c>
      <c r="X3" s="40">
        <v>2001</v>
      </c>
      <c r="Y3" s="23">
        <v>759</v>
      </c>
      <c r="AA3" t="s">
        <v>62</v>
      </c>
      <c r="AB3" s="40">
        <v>2001</v>
      </c>
      <c r="AC3" s="23">
        <v>134</v>
      </c>
      <c r="AE3" s="47" t="s">
        <v>63</v>
      </c>
      <c r="AF3" s="40">
        <v>2002</v>
      </c>
      <c r="AG3">
        <v>638</v>
      </c>
      <c r="AI3" s="47" t="s">
        <v>88</v>
      </c>
      <c r="AJ3" s="40">
        <v>2004</v>
      </c>
      <c r="AK3" s="46">
        <v>0.293</v>
      </c>
      <c r="AM3" s="47" t="s">
        <v>63</v>
      </c>
      <c r="AN3" s="40">
        <v>2002</v>
      </c>
      <c r="AO3" s="46">
        <v>0.376</v>
      </c>
      <c r="AQ3" s="47" t="s">
        <v>6</v>
      </c>
      <c r="AR3" s="40">
        <v>2003</v>
      </c>
      <c r="AS3" s="46">
        <v>0.496</v>
      </c>
      <c r="AU3" t="s">
        <v>69</v>
      </c>
      <c r="AV3" s="40">
        <v>2001</v>
      </c>
      <c r="AW3" s="23">
        <v>95</v>
      </c>
      <c r="AY3" s="47" t="s">
        <v>63</v>
      </c>
      <c r="AZ3" s="40">
        <v>2003</v>
      </c>
      <c r="BA3">
        <v>127</v>
      </c>
      <c r="BC3" s="47" t="s">
        <v>15</v>
      </c>
      <c r="BD3" s="40">
        <v>2002</v>
      </c>
      <c r="BE3">
        <v>97</v>
      </c>
      <c r="BG3" t="s">
        <v>69</v>
      </c>
      <c r="BH3" s="40">
        <v>2001</v>
      </c>
      <c r="BI3" s="23">
        <v>1071</v>
      </c>
      <c r="BK3" s="47" t="s">
        <v>69</v>
      </c>
      <c r="BL3" s="40">
        <v>2002</v>
      </c>
      <c r="BM3" s="41">
        <v>3.421</v>
      </c>
      <c r="BO3" s="47" t="s">
        <v>89</v>
      </c>
      <c r="BP3" s="40">
        <v>2002</v>
      </c>
      <c r="BQ3" s="41">
        <v>1.219</v>
      </c>
      <c r="BS3" s="47" t="s">
        <v>15</v>
      </c>
      <c r="BT3" s="40">
        <v>2002</v>
      </c>
      <c r="BU3" s="20">
        <v>3579</v>
      </c>
      <c r="BW3" s="47" t="s">
        <v>88</v>
      </c>
      <c r="BX3" s="40">
        <v>2002</v>
      </c>
      <c r="BY3" s="20">
        <v>4094</v>
      </c>
      <c r="CA3" s="47" t="s">
        <v>88</v>
      </c>
      <c r="CB3" s="40">
        <v>2002</v>
      </c>
      <c r="CC3" s="64">
        <v>7460</v>
      </c>
    </row>
    <row r="4" spans="1:81" ht="12.75">
      <c r="A4" s="2">
        <v>2</v>
      </c>
      <c r="C4" s="47" t="s">
        <v>6</v>
      </c>
      <c r="D4" s="40">
        <v>2004</v>
      </c>
      <c r="E4" s="47">
        <v>780</v>
      </c>
      <c r="G4" s="47" t="s">
        <v>73</v>
      </c>
      <c r="H4" s="40">
        <v>2004</v>
      </c>
      <c r="I4" s="23">
        <v>922</v>
      </c>
      <c r="K4" s="47" t="s">
        <v>6</v>
      </c>
      <c r="L4" s="40">
        <v>2003</v>
      </c>
      <c r="M4" s="68">
        <v>291</v>
      </c>
      <c r="O4" t="s">
        <v>62</v>
      </c>
      <c r="P4" s="40">
        <v>2001</v>
      </c>
      <c r="Q4" s="23">
        <v>39</v>
      </c>
      <c r="S4" t="s">
        <v>59</v>
      </c>
      <c r="T4" s="40">
        <v>2001</v>
      </c>
      <c r="U4" s="23">
        <v>230</v>
      </c>
      <c r="W4" s="47" t="s">
        <v>6</v>
      </c>
      <c r="X4" s="40">
        <v>2003</v>
      </c>
      <c r="Y4" s="23">
        <v>752</v>
      </c>
      <c r="AA4" t="s">
        <v>10</v>
      </c>
      <c r="AB4" s="40">
        <v>2001</v>
      </c>
      <c r="AC4" s="23">
        <v>133</v>
      </c>
      <c r="AE4" s="47" t="s">
        <v>15</v>
      </c>
      <c r="AF4" s="40">
        <v>2002</v>
      </c>
      <c r="AG4">
        <v>615</v>
      </c>
      <c r="AI4" s="47" t="s">
        <v>73</v>
      </c>
      <c r="AJ4" s="40">
        <v>2004</v>
      </c>
      <c r="AK4" s="46">
        <v>0.293</v>
      </c>
      <c r="AM4" s="47" t="s">
        <v>15</v>
      </c>
      <c r="AN4" s="40">
        <v>2002</v>
      </c>
      <c r="AO4" s="46">
        <v>0.373</v>
      </c>
      <c r="AQ4" s="47" t="s">
        <v>89</v>
      </c>
      <c r="AR4" s="40">
        <v>2002</v>
      </c>
      <c r="AS4" s="46">
        <v>0.488</v>
      </c>
      <c r="AU4" t="s">
        <v>11</v>
      </c>
      <c r="AV4" s="40">
        <v>2001</v>
      </c>
      <c r="AW4" s="23">
        <v>92</v>
      </c>
      <c r="AY4" s="47" t="s">
        <v>88</v>
      </c>
      <c r="AZ4" s="40">
        <v>2002</v>
      </c>
      <c r="BA4">
        <v>116</v>
      </c>
      <c r="BC4" s="47" t="s">
        <v>63</v>
      </c>
      <c r="BD4" s="40">
        <v>2002</v>
      </c>
      <c r="BE4">
        <v>87</v>
      </c>
      <c r="BG4" s="47" t="s">
        <v>11</v>
      </c>
      <c r="BH4" s="40">
        <v>2003</v>
      </c>
      <c r="BI4" s="23">
        <v>1034</v>
      </c>
      <c r="BK4" s="47" t="s">
        <v>13</v>
      </c>
      <c r="BL4" s="40">
        <v>2003</v>
      </c>
      <c r="BM4" s="24">
        <v>3.491830711261739</v>
      </c>
      <c r="BO4" s="47" t="s">
        <v>88</v>
      </c>
      <c r="BP4" s="40">
        <v>2002</v>
      </c>
      <c r="BQ4" s="41">
        <v>1.229</v>
      </c>
      <c r="BS4" s="47" t="s">
        <v>88</v>
      </c>
      <c r="BT4" s="40">
        <v>2003</v>
      </c>
      <c r="BU4" s="20">
        <v>3565</v>
      </c>
      <c r="BW4" s="47" t="s">
        <v>6</v>
      </c>
      <c r="BX4" s="40">
        <v>2002</v>
      </c>
      <c r="BY4" s="20">
        <v>3784.5</v>
      </c>
      <c r="CA4" s="47" t="s">
        <v>15</v>
      </c>
      <c r="CB4" s="40">
        <v>2002</v>
      </c>
      <c r="CC4" s="64">
        <v>7187</v>
      </c>
    </row>
    <row r="5" spans="1:81" ht="12.75">
      <c r="A5" s="2">
        <v>3</v>
      </c>
      <c r="C5" s="47" t="s">
        <v>67</v>
      </c>
      <c r="D5" s="40">
        <v>2005</v>
      </c>
      <c r="E5" s="47">
        <v>764</v>
      </c>
      <c r="G5" s="47" t="s">
        <v>88</v>
      </c>
      <c r="H5" s="40">
        <v>2004</v>
      </c>
      <c r="I5" s="23">
        <v>898</v>
      </c>
      <c r="K5" t="s">
        <v>11</v>
      </c>
      <c r="L5" s="40">
        <v>2001</v>
      </c>
      <c r="M5" s="73">
        <v>285</v>
      </c>
      <c r="O5" s="47" t="s">
        <v>67</v>
      </c>
      <c r="P5" s="40">
        <v>2003</v>
      </c>
      <c r="Q5" s="23">
        <v>36</v>
      </c>
      <c r="S5" t="s">
        <v>63</v>
      </c>
      <c r="T5" s="40">
        <v>2001</v>
      </c>
      <c r="U5" s="23">
        <v>227</v>
      </c>
      <c r="W5" s="47" t="s">
        <v>15</v>
      </c>
      <c r="X5" s="40">
        <v>2003</v>
      </c>
      <c r="Y5">
        <v>729</v>
      </c>
      <c r="AA5" t="s">
        <v>67</v>
      </c>
      <c r="AB5" s="40">
        <v>2001</v>
      </c>
      <c r="AC5" s="23">
        <v>133</v>
      </c>
      <c r="AE5" s="47" t="s">
        <v>15</v>
      </c>
      <c r="AF5" s="40">
        <v>2003</v>
      </c>
      <c r="AG5" s="23">
        <v>605</v>
      </c>
      <c r="AI5" s="47" t="s">
        <v>89</v>
      </c>
      <c r="AJ5" s="40">
        <v>2002</v>
      </c>
      <c r="AK5" s="46">
        <v>0.292</v>
      </c>
      <c r="AM5" s="47" t="s">
        <v>15</v>
      </c>
      <c r="AN5" s="40">
        <v>2003</v>
      </c>
      <c r="AO5" s="46">
        <v>0.369</v>
      </c>
      <c r="AQ5" s="47" t="s">
        <v>60</v>
      </c>
      <c r="AR5" s="40">
        <v>2003</v>
      </c>
      <c r="AS5" s="46">
        <v>0.488</v>
      </c>
      <c r="AU5" s="47" t="s">
        <v>65</v>
      </c>
      <c r="AV5" s="40">
        <v>2003</v>
      </c>
      <c r="AW5" s="23">
        <v>91</v>
      </c>
      <c r="AY5" s="47" t="s">
        <v>11</v>
      </c>
      <c r="AZ5" s="40">
        <v>2003</v>
      </c>
      <c r="BA5" s="23">
        <v>107</v>
      </c>
      <c r="BC5" s="47" t="s">
        <v>88</v>
      </c>
      <c r="BD5" s="40">
        <v>2002</v>
      </c>
      <c r="BE5">
        <v>86</v>
      </c>
      <c r="BG5" s="47" t="s">
        <v>67</v>
      </c>
      <c r="BH5" s="40">
        <v>2003</v>
      </c>
      <c r="BI5">
        <v>1028</v>
      </c>
      <c r="BK5" s="47" t="s">
        <v>88</v>
      </c>
      <c r="BL5" s="40">
        <v>2002</v>
      </c>
      <c r="BM5" s="41">
        <v>3.501</v>
      </c>
      <c r="BO5" s="47" t="s">
        <v>69</v>
      </c>
      <c r="BP5" s="40">
        <v>2003</v>
      </c>
      <c r="BQ5" s="41">
        <v>1.2364085667215816</v>
      </c>
      <c r="BS5" s="47" t="s">
        <v>6</v>
      </c>
      <c r="BT5" s="40">
        <v>2003</v>
      </c>
      <c r="BU5" s="20">
        <v>3547.5</v>
      </c>
      <c r="BW5" t="s">
        <v>73</v>
      </c>
      <c r="BX5" s="40">
        <v>2001</v>
      </c>
      <c r="BY5" s="20">
        <v>3734</v>
      </c>
      <c r="CA5" s="47" t="s">
        <v>63</v>
      </c>
      <c r="CB5" s="40">
        <v>2002</v>
      </c>
      <c r="CC5" s="64">
        <v>6925</v>
      </c>
    </row>
    <row r="6" spans="1:81" ht="12.75">
      <c r="A6" s="2">
        <v>4</v>
      </c>
      <c r="C6" s="47" t="s">
        <v>6</v>
      </c>
      <c r="D6" s="40">
        <v>2003</v>
      </c>
      <c r="E6" s="68">
        <v>759</v>
      </c>
      <c r="G6" t="s">
        <v>95</v>
      </c>
      <c r="H6" s="40">
        <v>2003</v>
      </c>
      <c r="I6" s="23">
        <v>894</v>
      </c>
      <c r="K6" s="47" t="s">
        <v>89</v>
      </c>
      <c r="L6" s="40">
        <v>2002</v>
      </c>
      <c r="M6" s="68">
        <v>277</v>
      </c>
      <c r="O6" s="47" t="s">
        <v>67</v>
      </c>
      <c r="P6" s="40">
        <v>2002</v>
      </c>
      <c r="Q6">
        <v>34</v>
      </c>
      <c r="S6" t="s">
        <v>11</v>
      </c>
      <c r="T6" s="40">
        <v>2004</v>
      </c>
      <c r="U6" s="23">
        <v>223</v>
      </c>
      <c r="W6" s="47" t="s">
        <v>15</v>
      </c>
      <c r="X6" s="40">
        <v>2002</v>
      </c>
      <c r="Y6">
        <v>727</v>
      </c>
      <c r="AA6" s="47" t="s">
        <v>88</v>
      </c>
      <c r="AB6" s="40">
        <v>2002</v>
      </c>
      <c r="AC6">
        <v>121</v>
      </c>
      <c r="AE6" t="s">
        <v>15</v>
      </c>
      <c r="AF6" s="40">
        <v>2001</v>
      </c>
      <c r="AG6" s="23">
        <v>584</v>
      </c>
      <c r="AI6" s="47" t="s">
        <v>67</v>
      </c>
      <c r="AJ6" s="40">
        <v>2004</v>
      </c>
      <c r="AK6" s="46">
        <v>0.292</v>
      </c>
      <c r="AM6" s="47" t="s">
        <v>65</v>
      </c>
      <c r="AN6" s="40">
        <v>2002</v>
      </c>
      <c r="AO6" s="46">
        <v>0.368</v>
      </c>
      <c r="AQ6" s="47" t="s">
        <v>62</v>
      </c>
      <c r="AR6" s="40">
        <v>2003</v>
      </c>
      <c r="AS6" s="46">
        <v>0.487</v>
      </c>
      <c r="AU6" s="47" t="s">
        <v>11</v>
      </c>
      <c r="AV6" s="40">
        <v>2002</v>
      </c>
      <c r="AW6">
        <v>87</v>
      </c>
      <c r="AY6" s="47" t="s">
        <v>6</v>
      </c>
      <c r="AZ6" s="40">
        <v>2002</v>
      </c>
      <c r="BA6">
        <v>98</v>
      </c>
      <c r="BC6" s="47" t="s">
        <v>12</v>
      </c>
      <c r="BD6" s="40">
        <v>2003</v>
      </c>
      <c r="BE6">
        <v>75</v>
      </c>
      <c r="BG6" t="s">
        <v>11</v>
      </c>
      <c r="BH6" s="40">
        <v>2001</v>
      </c>
      <c r="BI6" s="23">
        <v>1027</v>
      </c>
      <c r="BK6" s="47" t="s">
        <v>10</v>
      </c>
      <c r="BL6" s="40">
        <v>2002</v>
      </c>
      <c r="BM6" s="41">
        <v>3.544</v>
      </c>
      <c r="BO6" t="s">
        <v>14</v>
      </c>
      <c r="BP6" s="40">
        <v>2001</v>
      </c>
      <c r="BQ6" s="41">
        <v>1.2462809917355373</v>
      </c>
      <c r="BS6" s="47" t="s">
        <v>15</v>
      </c>
      <c r="BT6" s="40">
        <v>2003</v>
      </c>
      <c r="BU6" s="20">
        <v>3536</v>
      </c>
      <c r="BW6" s="47" t="s">
        <v>11</v>
      </c>
      <c r="BX6" s="40">
        <v>2003</v>
      </c>
      <c r="BY6" s="20">
        <v>3730</v>
      </c>
      <c r="CA6" s="47" t="s">
        <v>88</v>
      </c>
      <c r="CB6" s="40">
        <v>2003</v>
      </c>
      <c r="CC6" s="64">
        <v>6905.5</v>
      </c>
    </row>
    <row r="7" spans="1:81" ht="12.75">
      <c r="A7" s="2">
        <v>5</v>
      </c>
      <c r="C7" s="47" t="s">
        <v>88</v>
      </c>
      <c r="D7" s="40">
        <v>2003</v>
      </c>
      <c r="E7" s="68">
        <v>757</v>
      </c>
      <c r="G7" s="47" t="s">
        <v>95</v>
      </c>
      <c r="H7" s="40">
        <v>2005</v>
      </c>
      <c r="I7" s="23">
        <v>888</v>
      </c>
      <c r="K7" s="47" t="s">
        <v>62</v>
      </c>
      <c r="L7" s="40">
        <v>2003</v>
      </c>
      <c r="M7" s="68">
        <v>276</v>
      </c>
      <c r="O7" s="47" t="s">
        <v>89</v>
      </c>
      <c r="P7" s="40">
        <v>2002</v>
      </c>
      <c r="Q7">
        <v>34</v>
      </c>
      <c r="S7" t="s">
        <v>68</v>
      </c>
      <c r="T7" s="40">
        <v>2001</v>
      </c>
      <c r="U7" s="23">
        <v>217</v>
      </c>
      <c r="W7" s="47" t="s">
        <v>95</v>
      </c>
      <c r="X7" s="40">
        <v>2003</v>
      </c>
      <c r="Y7">
        <v>726</v>
      </c>
      <c r="AA7" s="47" t="s">
        <v>61</v>
      </c>
      <c r="AB7" s="40">
        <v>2003</v>
      </c>
      <c r="AC7">
        <v>119</v>
      </c>
      <c r="AE7" s="47" t="s">
        <v>65</v>
      </c>
      <c r="AF7" s="40">
        <v>2002</v>
      </c>
      <c r="AG7">
        <v>580</v>
      </c>
      <c r="AI7" s="47" t="s">
        <v>73</v>
      </c>
      <c r="AJ7" s="40">
        <v>2005</v>
      </c>
      <c r="AK7" s="46">
        <v>0.292</v>
      </c>
      <c r="AM7" s="47" t="s">
        <v>89</v>
      </c>
      <c r="AN7" s="40">
        <v>2002</v>
      </c>
      <c r="AO7" s="46">
        <v>0.367</v>
      </c>
      <c r="AQ7" s="47" t="s">
        <v>74</v>
      </c>
      <c r="AR7" s="40">
        <v>2002</v>
      </c>
      <c r="AS7" s="46">
        <v>0.477</v>
      </c>
      <c r="AU7" t="s">
        <v>14</v>
      </c>
      <c r="AV7" s="40">
        <v>2001</v>
      </c>
      <c r="AW7" s="23">
        <v>86</v>
      </c>
      <c r="AY7" t="s">
        <v>62</v>
      </c>
      <c r="AZ7" s="40">
        <v>2001</v>
      </c>
      <c r="BA7" s="23">
        <v>94</v>
      </c>
      <c r="BC7" s="47" t="s">
        <v>65</v>
      </c>
      <c r="BD7" s="40">
        <v>2002</v>
      </c>
      <c r="BE7">
        <v>72</v>
      </c>
      <c r="BG7" s="47" t="s">
        <v>67</v>
      </c>
      <c r="BH7" s="40">
        <v>2002</v>
      </c>
      <c r="BI7">
        <v>1027</v>
      </c>
      <c r="BK7" s="47" t="s">
        <v>11</v>
      </c>
      <c r="BL7" s="40">
        <v>2002</v>
      </c>
      <c r="BM7" s="41">
        <v>3.563</v>
      </c>
      <c r="BO7" s="47" t="s">
        <v>13</v>
      </c>
      <c r="BP7" s="40">
        <v>2003</v>
      </c>
      <c r="BQ7" s="41">
        <v>1.2561617976273494</v>
      </c>
      <c r="BS7" s="47" t="s">
        <v>95</v>
      </c>
      <c r="BT7" s="40">
        <v>2003</v>
      </c>
      <c r="BU7" s="20">
        <v>3529.5</v>
      </c>
      <c r="BW7" s="47" t="s">
        <v>67</v>
      </c>
      <c r="BX7" s="40">
        <v>2002</v>
      </c>
      <c r="BY7" s="20">
        <v>3681.5</v>
      </c>
      <c r="CA7" s="47" t="s">
        <v>6</v>
      </c>
      <c r="CB7" s="40">
        <v>2002</v>
      </c>
      <c r="CC7" s="64">
        <v>6897.5</v>
      </c>
    </row>
    <row r="8" spans="1:81" ht="12.75">
      <c r="A8" s="2">
        <v>6</v>
      </c>
      <c r="C8" s="47" t="s">
        <v>95</v>
      </c>
      <c r="D8" s="40">
        <v>2003</v>
      </c>
      <c r="E8" s="68">
        <v>756</v>
      </c>
      <c r="G8" s="47" t="s">
        <v>67</v>
      </c>
      <c r="H8" s="40">
        <v>2004</v>
      </c>
      <c r="I8" s="23">
        <v>886</v>
      </c>
      <c r="K8" t="s">
        <v>62</v>
      </c>
      <c r="L8" s="40">
        <v>2001</v>
      </c>
      <c r="M8" s="73">
        <v>274</v>
      </c>
      <c r="O8" s="47" t="s">
        <v>11</v>
      </c>
      <c r="P8" s="40">
        <v>2002</v>
      </c>
      <c r="Q8">
        <v>33</v>
      </c>
      <c r="S8" s="47" t="s">
        <v>6</v>
      </c>
      <c r="T8" s="40">
        <v>2003</v>
      </c>
      <c r="U8" s="23">
        <v>212</v>
      </c>
      <c r="W8" t="s">
        <v>63</v>
      </c>
      <c r="X8" s="40">
        <v>2001</v>
      </c>
      <c r="Y8" s="23">
        <v>719</v>
      </c>
      <c r="AA8" t="s">
        <v>66</v>
      </c>
      <c r="AB8" s="40">
        <v>2001</v>
      </c>
      <c r="AC8" s="23">
        <v>116</v>
      </c>
      <c r="AE8" s="47" t="s">
        <v>62</v>
      </c>
      <c r="AF8" s="40">
        <v>2002</v>
      </c>
      <c r="AG8">
        <v>560</v>
      </c>
      <c r="AI8" s="47" t="s">
        <v>11</v>
      </c>
      <c r="AJ8" s="40">
        <v>2005</v>
      </c>
      <c r="AK8" s="46">
        <v>0.291</v>
      </c>
      <c r="AM8" s="47" t="s">
        <v>63</v>
      </c>
      <c r="AN8" s="40">
        <v>2003</v>
      </c>
      <c r="AO8" s="46">
        <v>0.367</v>
      </c>
      <c r="AQ8" s="47" t="s">
        <v>95</v>
      </c>
      <c r="AR8" s="40">
        <v>2003</v>
      </c>
      <c r="AS8" s="46">
        <v>0.477</v>
      </c>
      <c r="AU8" s="47" t="s">
        <v>65</v>
      </c>
      <c r="AV8" s="40">
        <v>2002</v>
      </c>
      <c r="AW8">
        <v>86</v>
      </c>
      <c r="AY8" t="s">
        <v>59</v>
      </c>
      <c r="AZ8" s="40">
        <v>2001</v>
      </c>
      <c r="BA8" s="23">
        <v>94</v>
      </c>
      <c r="BC8" s="47" t="s">
        <v>88</v>
      </c>
      <c r="BD8" s="40">
        <v>2003</v>
      </c>
      <c r="BE8" s="23">
        <v>71</v>
      </c>
      <c r="BG8" t="s">
        <v>15</v>
      </c>
      <c r="BH8" s="40">
        <v>2001</v>
      </c>
      <c r="BI8" s="23">
        <v>1016</v>
      </c>
      <c r="BK8" s="47" t="s">
        <v>6</v>
      </c>
      <c r="BL8" s="40">
        <v>2002</v>
      </c>
      <c r="BM8" s="24">
        <v>3.611</v>
      </c>
      <c r="BO8" s="47" t="s">
        <v>88</v>
      </c>
      <c r="BP8" s="40">
        <v>2003</v>
      </c>
      <c r="BQ8" s="41">
        <v>1.261152179059149</v>
      </c>
      <c r="BS8" t="s">
        <v>63</v>
      </c>
      <c r="BT8" s="40">
        <v>2001</v>
      </c>
      <c r="BU8" s="20">
        <v>3498</v>
      </c>
      <c r="BW8" s="47" t="s">
        <v>63</v>
      </c>
      <c r="BX8" s="40">
        <v>2002</v>
      </c>
      <c r="BY8" s="20">
        <v>3646.5</v>
      </c>
      <c r="CA8" s="47" t="s">
        <v>67</v>
      </c>
      <c r="CB8" s="40">
        <v>2002</v>
      </c>
      <c r="CC8" s="64">
        <v>6862.5</v>
      </c>
    </row>
    <row r="9" spans="1:81" ht="12.75">
      <c r="A9" s="2">
        <v>7</v>
      </c>
      <c r="C9" t="s">
        <v>67</v>
      </c>
      <c r="D9" s="40">
        <v>2004</v>
      </c>
      <c r="E9" s="47">
        <v>752</v>
      </c>
      <c r="G9" s="47" t="s">
        <v>73</v>
      </c>
      <c r="H9" s="40">
        <v>2005</v>
      </c>
      <c r="I9" s="23">
        <v>883</v>
      </c>
      <c r="K9" s="47" t="s">
        <v>95</v>
      </c>
      <c r="L9" s="40">
        <v>2003</v>
      </c>
      <c r="M9" s="73">
        <v>273</v>
      </c>
      <c r="O9" t="s">
        <v>63</v>
      </c>
      <c r="P9" s="40">
        <v>2001</v>
      </c>
      <c r="Q9" s="23">
        <v>32</v>
      </c>
      <c r="S9" s="47" t="s">
        <v>88</v>
      </c>
      <c r="T9" s="40">
        <v>2004</v>
      </c>
      <c r="U9">
        <v>212</v>
      </c>
      <c r="W9" t="s">
        <v>60</v>
      </c>
      <c r="X9" s="40">
        <v>2001</v>
      </c>
      <c r="Y9" s="23">
        <v>716</v>
      </c>
      <c r="AA9" t="s">
        <v>61</v>
      </c>
      <c r="AB9" s="40">
        <v>2001</v>
      </c>
      <c r="AC9" s="23">
        <v>110</v>
      </c>
      <c r="AE9" s="47" t="s">
        <v>63</v>
      </c>
      <c r="AF9" s="40">
        <v>2003</v>
      </c>
      <c r="AG9">
        <v>544</v>
      </c>
      <c r="AI9" s="47" t="s">
        <v>95</v>
      </c>
      <c r="AJ9" s="40">
        <v>2003</v>
      </c>
      <c r="AK9" s="46">
        <v>0.289</v>
      </c>
      <c r="AM9" s="47" t="s">
        <v>88</v>
      </c>
      <c r="AN9" s="40">
        <v>2003</v>
      </c>
      <c r="AO9" s="46">
        <v>0.366</v>
      </c>
      <c r="AQ9" s="47" t="s">
        <v>15</v>
      </c>
      <c r="AR9" s="40">
        <v>2002</v>
      </c>
      <c r="AS9" s="46">
        <v>0.475</v>
      </c>
      <c r="AU9" t="s">
        <v>10</v>
      </c>
      <c r="AV9" s="40">
        <v>2001</v>
      </c>
      <c r="AW9" s="23">
        <v>84</v>
      </c>
      <c r="AY9" s="47" t="s">
        <v>67</v>
      </c>
      <c r="AZ9" s="40">
        <v>2002</v>
      </c>
      <c r="BA9">
        <v>94</v>
      </c>
      <c r="BC9" s="47" t="s">
        <v>95</v>
      </c>
      <c r="BD9" s="40">
        <v>2003</v>
      </c>
      <c r="BE9">
        <v>70</v>
      </c>
      <c r="BG9" t="s">
        <v>60</v>
      </c>
      <c r="BH9" s="40">
        <v>2001</v>
      </c>
      <c r="BI9" s="23">
        <v>1010</v>
      </c>
      <c r="BK9" s="47" t="s">
        <v>14</v>
      </c>
      <c r="BL9" s="40">
        <v>2003</v>
      </c>
      <c r="BM9" s="24">
        <v>3.6142333695067324</v>
      </c>
      <c r="BO9" t="s">
        <v>10</v>
      </c>
      <c r="BP9" s="40">
        <v>2001</v>
      </c>
      <c r="BQ9" s="41">
        <v>1.2618503712164477</v>
      </c>
      <c r="BS9" t="s">
        <v>62</v>
      </c>
      <c r="BT9" s="40">
        <v>2001</v>
      </c>
      <c r="BU9" s="20">
        <v>3480.5</v>
      </c>
      <c r="BW9" t="s">
        <v>14</v>
      </c>
      <c r="BX9" s="40">
        <v>2001</v>
      </c>
      <c r="BY9" s="20">
        <v>3640</v>
      </c>
      <c r="CA9" s="47" t="s">
        <v>15</v>
      </c>
      <c r="CB9" s="40">
        <v>2003</v>
      </c>
      <c r="CC9" s="64">
        <v>6841.5</v>
      </c>
    </row>
    <row r="10" spans="1:81" ht="12.75">
      <c r="A10" s="2">
        <v>8</v>
      </c>
      <c r="C10" s="47" t="s">
        <v>15</v>
      </c>
      <c r="D10" s="40">
        <v>2002</v>
      </c>
      <c r="E10" s="68">
        <v>749</v>
      </c>
      <c r="G10" s="47" t="s">
        <v>67</v>
      </c>
      <c r="H10" s="40">
        <v>2005</v>
      </c>
      <c r="I10" s="23">
        <v>872</v>
      </c>
      <c r="K10" t="s">
        <v>10</v>
      </c>
      <c r="L10" s="40">
        <v>2001</v>
      </c>
      <c r="M10" s="73">
        <v>271</v>
      </c>
      <c r="O10" s="47" t="s">
        <v>61</v>
      </c>
      <c r="P10" s="40">
        <v>2003</v>
      </c>
      <c r="Q10">
        <v>32</v>
      </c>
      <c r="S10" s="47" t="s">
        <v>113</v>
      </c>
      <c r="T10" s="40">
        <v>2005</v>
      </c>
      <c r="U10">
        <v>200</v>
      </c>
      <c r="W10" s="47" t="s">
        <v>88</v>
      </c>
      <c r="X10" s="40">
        <v>2003</v>
      </c>
      <c r="Y10">
        <v>705</v>
      </c>
      <c r="AA10" s="47" t="s">
        <v>59</v>
      </c>
      <c r="AB10" s="40">
        <v>2002</v>
      </c>
      <c r="AC10">
        <v>110</v>
      </c>
      <c r="AE10" t="s">
        <v>63</v>
      </c>
      <c r="AF10" s="40">
        <v>2001</v>
      </c>
      <c r="AG10" s="23">
        <v>533</v>
      </c>
      <c r="AI10" s="47" t="s">
        <v>88</v>
      </c>
      <c r="AJ10" s="40">
        <v>2003</v>
      </c>
      <c r="AK10" s="46">
        <v>0.288</v>
      </c>
      <c r="AM10" s="47" t="s">
        <v>62</v>
      </c>
      <c r="AN10" s="40">
        <v>2003</v>
      </c>
      <c r="AO10" s="46">
        <v>0.365</v>
      </c>
      <c r="AQ10" s="47" t="s">
        <v>89</v>
      </c>
      <c r="AR10" s="40">
        <v>2003</v>
      </c>
      <c r="AS10" s="46">
        <v>0.472</v>
      </c>
      <c r="AU10" s="47" t="s">
        <v>13</v>
      </c>
      <c r="AV10" s="40">
        <v>2002</v>
      </c>
      <c r="AW10">
        <v>84</v>
      </c>
      <c r="AY10" s="47" t="s">
        <v>61</v>
      </c>
      <c r="AZ10" s="40">
        <v>2003</v>
      </c>
      <c r="BA10">
        <v>94</v>
      </c>
      <c r="BC10" s="47" t="s">
        <v>67</v>
      </c>
      <c r="BD10" s="40">
        <v>2003</v>
      </c>
      <c r="BE10">
        <v>68</v>
      </c>
      <c r="BG10" t="s">
        <v>74</v>
      </c>
      <c r="BH10" s="40">
        <v>2001</v>
      </c>
      <c r="BI10" s="23">
        <v>1004</v>
      </c>
      <c r="BK10" s="47" t="s">
        <v>67</v>
      </c>
      <c r="BL10" s="40">
        <v>2002</v>
      </c>
      <c r="BM10" s="41">
        <v>3.644</v>
      </c>
      <c r="BO10" s="47" t="s">
        <v>67</v>
      </c>
      <c r="BP10" s="40">
        <v>2002</v>
      </c>
      <c r="BQ10" s="41">
        <v>1.269</v>
      </c>
      <c r="BS10" t="s">
        <v>15</v>
      </c>
      <c r="BT10" s="40">
        <v>2001</v>
      </c>
      <c r="BU10" s="20">
        <v>3441.5</v>
      </c>
      <c r="BW10" s="47" t="s">
        <v>67</v>
      </c>
      <c r="BX10" s="40">
        <v>2003</v>
      </c>
      <c r="BY10" s="20">
        <v>3620</v>
      </c>
      <c r="CA10" s="47" t="s">
        <v>65</v>
      </c>
      <c r="CB10" s="40">
        <v>2003</v>
      </c>
      <c r="CC10" s="64">
        <v>6832.5</v>
      </c>
    </row>
    <row r="11" spans="1:81" ht="12.75">
      <c r="A11" s="2">
        <v>9</v>
      </c>
      <c r="C11" t="s">
        <v>73</v>
      </c>
      <c r="D11" s="40">
        <v>2004</v>
      </c>
      <c r="E11" s="47">
        <v>749</v>
      </c>
      <c r="G11" s="47" t="s">
        <v>96</v>
      </c>
      <c r="H11" s="40">
        <v>2004</v>
      </c>
      <c r="I11" s="23">
        <v>858</v>
      </c>
      <c r="K11" s="47" t="s">
        <v>15</v>
      </c>
      <c r="L11" s="40">
        <v>2002</v>
      </c>
      <c r="M11" s="68">
        <v>271</v>
      </c>
      <c r="O11" t="s">
        <v>60</v>
      </c>
      <c r="P11" s="40">
        <v>2001</v>
      </c>
      <c r="Q11" s="23">
        <v>30</v>
      </c>
      <c r="S11" s="47" t="s">
        <v>60</v>
      </c>
      <c r="T11" s="40">
        <v>2003</v>
      </c>
      <c r="U11">
        <v>199</v>
      </c>
      <c r="W11" t="s">
        <v>10</v>
      </c>
      <c r="X11" s="40">
        <v>2001</v>
      </c>
      <c r="Y11" s="23">
        <v>703</v>
      </c>
      <c r="AA11" s="47" t="s">
        <v>61</v>
      </c>
      <c r="AB11" s="40">
        <v>2002</v>
      </c>
      <c r="AC11">
        <v>108</v>
      </c>
      <c r="AE11" t="s">
        <v>62</v>
      </c>
      <c r="AF11" s="40">
        <v>2001</v>
      </c>
      <c r="AG11" s="23">
        <v>521</v>
      </c>
      <c r="AI11" s="47" t="s">
        <v>60</v>
      </c>
      <c r="AJ11" s="40">
        <v>2003</v>
      </c>
      <c r="AK11" s="46">
        <v>0.287</v>
      </c>
      <c r="AM11" s="47" t="s">
        <v>89</v>
      </c>
      <c r="AN11" s="40">
        <v>2003</v>
      </c>
      <c r="AO11" s="46">
        <v>0.363</v>
      </c>
      <c r="AQ11" s="47" t="s">
        <v>63</v>
      </c>
      <c r="AR11" s="40">
        <v>2002</v>
      </c>
      <c r="AS11" s="46">
        <v>0.468</v>
      </c>
      <c r="AU11" t="s">
        <v>73</v>
      </c>
      <c r="AV11" s="40">
        <v>2001</v>
      </c>
      <c r="AW11" s="23">
        <v>83</v>
      </c>
      <c r="AY11" t="s">
        <v>65</v>
      </c>
      <c r="AZ11" s="40">
        <v>2001</v>
      </c>
      <c r="BA11" s="23">
        <v>93</v>
      </c>
      <c r="BC11" s="47" t="s">
        <v>14</v>
      </c>
      <c r="BD11" s="40">
        <v>2002</v>
      </c>
      <c r="BE11">
        <v>66</v>
      </c>
      <c r="BG11" s="47" t="s">
        <v>63</v>
      </c>
      <c r="BH11" s="40">
        <v>2002</v>
      </c>
      <c r="BI11">
        <v>999</v>
      </c>
      <c r="BK11" t="s">
        <v>73</v>
      </c>
      <c r="BL11" s="40">
        <v>2001</v>
      </c>
      <c r="BM11" s="24">
        <v>3.682838924313834</v>
      </c>
      <c r="BO11" s="47" t="s">
        <v>69</v>
      </c>
      <c r="BP11" s="40">
        <v>2002</v>
      </c>
      <c r="BQ11" s="41">
        <v>1.27</v>
      </c>
      <c r="BS11" s="47" t="s">
        <v>60</v>
      </c>
      <c r="BT11" s="40">
        <v>2003</v>
      </c>
      <c r="BU11" s="20">
        <v>3404.5</v>
      </c>
      <c r="BW11" s="47" t="s">
        <v>11</v>
      </c>
      <c r="BX11" s="40">
        <v>2002</v>
      </c>
      <c r="BY11" s="20">
        <v>3612</v>
      </c>
      <c r="CA11" s="47" t="s">
        <v>69</v>
      </c>
      <c r="CB11" s="40">
        <v>2003</v>
      </c>
      <c r="CC11" s="64">
        <v>6825.5</v>
      </c>
    </row>
    <row r="12" spans="1:81" ht="12.75">
      <c r="A12" s="2">
        <v>10</v>
      </c>
      <c r="C12" t="s">
        <v>62</v>
      </c>
      <c r="D12" s="40">
        <v>2001</v>
      </c>
      <c r="E12" s="23">
        <v>748</v>
      </c>
      <c r="G12" s="47" t="s">
        <v>95</v>
      </c>
      <c r="H12" s="40">
        <v>2004</v>
      </c>
      <c r="I12" s="23">
        <v>857</v>
      </c>
      <c r="K12" t="s">
        <v>73</v>
      </c>
      <c r="L12" s="40">
        <v>2001</v>
      </c>
      <c r="M12" s="73">
        <v>269</v>
      </c>
      <c r="O12" s="47" t="s">
        <v>88</v>
      </c>
      <c r="P12" s="40">
        <v>2003</v>
      </c>
      <c r="Q12" s="23">
        <v>30</v>
      </c>
      <c r="S12" s="47" t="s">
        <v>96</v>
      </c>
      <c r="T12" s="40">
        <v>2004</v>
      </c>
      <c r="U12">
        <v>196</v>
      </c>
      <c r="W12" s="47" t="s">
        <v>69</v>
      </c>
      <c r="X12" s="40">
        <v>2003</v>
      </c>
      <c r="Y12" s="23">
        <v>700</v>
      </c>
      <c r="AA12" t="s">
        <v>73</v>
      </c>
      <c r="AB12" s="40">
        <v>2001</v>
      </c>
      <c r="AC12" s="23">
        <v>106</v>
      </c>
      <c r="AE12" s="47" t="s">
        <v>65</v>
      </c>
      <c r="AF12" s="40">
        <v>2003</v>
      </c>
      <c r="AG12">
        <v>518</v>
      </c>
      <c r="AI12" s="47" t="s">
        <v>96</v>
      </c>
      <c r="AJ12" s="40">
        <v>2004</v>
      </c>
      <c r="AK12" s="46">
        <v>0.287</v>
      </c>
      <c r="AM12" s="47" t="s">
        <v>6</v>
      </c>
      <c r="AN12" s="40">
        <v>2003</v>
      </c>
      <c r="AO12" s="46">
        <v>0.359</v>
      </c>
      <c r="AQ12" s="47" t="s">
        <v>73</v>
      </c>
      <c r="AR12" s="40">
        <v>2002</v>
      </c>
      <c r="AS12" s="46">
        <v>0.466</v>
      </c>
      <c r="AU12" s="47" t="s">
        <v>6</v>
      </c>
      <c r="AV12" s="40">
        <v>2002</v>
      </c>
      <c r="AW12">
        <v>83</v>
      </c>
      <c r="AY12" s="47" t="s">
        <v>61</v>
      </c>
      <c r="AZ12" s="40">
        <v>2002</v>
      </c>
      <c r="BA12">
        <v>92</v>
      </c>
      <c r="BC12" t="s">
        <v>13</v>
      </c>
      <c r="BD12" s="40">
        <v>2001</v>
      </c>
      <c r="BE12" s="23">
        <v>65</v>
      </c>
      <c r="BG12" s="47" t="s">
        <v>88</v>
      </c>
      <c r="BH12" s="40">
        <v>2002</v>
      </c>
      <c r="BI12">
        <v>982</v>
      </c>
      <c r="BK12" s="47" t="s">
        <v>67</v>
      </c>
      <c r="BL12" s="40">
        <v>2003</v>
      </c>
      <c r="BM12" s="24">
        <v>3.729819901793059</v>
      </c>
      <c r="BO12" t="s">
        <v>73</v>
      </c>
      <c r="BP12" s="40">
        <v>2001</v>
      </c>
      <c r="BQ12" s="41">
        <v>1.271693928472415</v>
      </c>
      <c r="BS12" s="47" t="s">
        <v>69</v>
      </c>
      <c r="BT12" s="40">
        <v>2003</v>
      </c>
      <c r="BU12" s="20">
        <v>3396</v>
      </c>
      <c r="BW12" s="47" t="s">
        <v>15</v>
      </c>
      <c r="BX12" s="40">
        <v>2002</v>
      </c>
      <c r="BY12" s="20">
        <v>3608</v>
      </c>
      <c r="CA12" t="s">
        <v>15</v>
      </c>
      <c r="CB12" s="40">
        <v>2001</v>
      </c>
      <c r="CC12" s="64">
        <v>6821</v>
      </c>
    </row>
    <row r="13" spans="1:81" ht="12.75">
      <c r="A13" s="2">
        <v>11</v>
      </c>
      <c r="C13" t="s">
        <v>10</v>
      </c>
      <c r="D13" s="40">
        <v>2001</v>
      </c>
      <c r="E13" s="23">
        <v>746</v>
      </c>
      <c r="G13" s="47" t="s">
        <v>88</v>
      </c>
      <c r="H13" s="40">
        <v>2002</v>
      </c>
      <c r="I13" s="23">
        <v>854</v>
      </c>
      <c r="K13" s="47" t="s">
        <v>11</v>
      </c>
      <c r="L13" s="40">
        <v>2002</v>
      </c>
      <c r="M13" s="68">
        <v>269</v>
      </c>
      <c r="O13" s="47" t="s">
        <v>65</v>
      </c>
      <c r="P13" s="40">
        <v>2003</v>
      </c>
      <c r="Q13">
        <v>30</v>
      </c>
      <c r="S13" s="47" t="s">
        <v>95</v>
      </c>
      <c r="T13" s="40">
        <v>2003</v>
      </c>
      <c r="U13">
        <v>193</v>
      </c>
      <c r="W13" t="s">
        <v>15</v>
      </c>
      <c r="X13" s="40">
        <v>2001</v>
      </c>
      <c r="Y13" s="23">
        <v>687</v>
      </c>
      <c r="AA13" s="47" t="s">
        <v>73</v>
      </c>
      <c r="AB13" s="40">
        <v>2002</v>
      </c>
      <c r="AC13">
        <v>105</v>
      </c>
      <c r="AE13" s="47" t="s">
        <v>6</v>
      </c>
      <c r="AF13" s="40">
        <v>2003</v>
      </c>
      <c r="AG13">
        <v>518</v>
      </c>
      <c r="AI13" s="47" t="s">
        <v>89</v>
      </c>
      <c r="AJ13" s="40">
        <v>2003</v>
      </c>
      <c r="AK13" s="46">
        <v>0.286</v>
      </c>
      <c r="AM13" s="47" t="s">
        <v>65</v>
      </c>
      <c r="AN13" s="40">
        <v>2003</v>
      </c>
      <c r="AO13" s="46">
        <v>0.358</v>
      </c>
      <c r="AQ13" s="47" t="s">
        <v>65</v>
      </c>
      <c r="AR13" s="40">
        <v>2002</v>
      </c>
      <c r="AS13" s="46">
        <v>0.465</v>
      </c>
      <c r="AU13" s="47" t="s">
        <v>69</v>
      </c>
      <c r="AV13" s="40">
        <v>2002</v>
      </c>
      <c r="AW13">
        <v>83</v>
      </c>
      <c r="AY13" s="47" t="s">
        <v>73</v>
      </c>
      <c r="AZ13" s="40">
        <v>2003</v>
      </c>
      <c r="BA13">
        <v>92</v>
      </c>
      <c r="BC13" s="47" t="s">
        <v>65</v>
      </c>
      <c r="BD13" s="40">
        <v>2003</v>
      </c>
      <c r="BE13">
        <v>61</v>
      </c>
      <c r="BG13" t="s">
        <v>73</v>
      </c>
      <c r="BH13" s="40">
        <v>2001</v>
      </c>
      <c r="BI13" s="23">
        <v>980</v>
      </c>
      <c r="BK13" s="47" t="s">
        <v>15</v>
      </c>
      <c r="BL13" s="40">
        <v>2002</v>
      </c>
      <c r="BM13" s="41">
        <v>3.744</v>
      </c>
      <c r="BO13" s="47" t="s">
        <v>11</v>
      </c>
      <c r="BP13" s="40">
        <v>2003</v>
      </c>
      <c r="BQ13" s="41">
        <v>1.2744453574363188</v>
      </c>
      <c r="BS13" s="47" t="s">
        <v>88</v>
      </c>
      <c r="BT13" s="40">
        <v>2002</v>
      </c>
      <c r="BU13" s="20">
        <v>3366</v>
      </c>
      <c r="BW13" s="47" t="s">
        <v>65</v>
      </c>
      <c r="BX13" s="40">
        <v>2003</v>
      </c>
      <c r="BY13" s="20">
        <v>3585.5</v>
      </c>
      <c r="CA13" t="s">
        <v>62</v>
      </c>
      <c r="CB13" s="40">
        <v>2001</v>
      </c>
      <c r="CC13" s="64">
        <v>6821</v>
      </c>
    </row>
    <row r="14" spans="1:81" ht="12.75">
      <c r="A14" s="2">
        <v>12</v>
      </c>
      <c r="C14" t="s">
        <v>60</v>
      </c>
      <c r="D14" s="40">
        <v>2003</v>
      </c>
      <c r="E14" s="23">
        <v>733</v>
      </c>
      <c r="G14" s="47" t="s">
        <v>99</v>
      </c>
      <c r="H14" s="40">
        <v>2005</v>
      </c>
      <c r="I14" s="23">
        <v>851</v>
      </c>
      <c r="K14" s="47" t="s">
        <v>62</v>
      </c>
      <c r="L14" s="40">
        <v>2002</v>
      </c>
      <c r="M14" s="68">
        <v>269</v>
      </c>
      <c r="O14" s="47" t="s">
        <v>89</v>
      </c>
      <c r="P14" s="40">
        <v>2003</v>
      </c>
      <c r="Q14">
        <v>29</v>
      </c>
      <c r="S14" t="s">
        <v>65</v>
      </c>
      <c r="T14" s="40">
        <v>2001</v>
      </c>
      <c r="U14" s="23">
        <v>192</v>
      </c>
      <c r="W14" t="s">
        <v>6</v>
      </c>
      <c r="X14" s="40">
        <v>2001</v>
      </c>
      <c r="Y14" s="23">
        <v>687</v>
      </c>
      <c r="AA14" s="47" t="s">
        <v>14</v>
      </c>
      <c r="AB14" s="40">
        <v>2002</v>
      </c>
      <c r="AC14">
        <v>103</v>
      </c>
      <c r="AE14" s="47" t="s">
        <v>88</v>
      </c>
      <c r="AF14" s="40">
        <v>2002</v>
      </c>
      <c r="AG14">
        <v>517</v>
      </c>
      <c r="AI14" s="47" t="s">
        <v>67</v>
      </c>
      <c r="AJ14" s="40">
        <v>2005</v>
      </c>
      <c r="AK14" s="46">
        <v>0.286</v>
      </c>
      <c r="AM14" s="47" t="s">
        <v>62</v>
      </c>
      <c r="AN14" s="40">
        <v>2002</v>
      </c>
      <c r="AO14" s="46">
        <v>0.357</v>
      </c>
      <c r="AQ14" s="47" t="s">
        <v>68</v>
      </c>
      <c r="AR14" s="40">
        <v>2002</v>
      </c>
      <c r="AS14" s="46">
        <v>0.465</v>
      </c>
      <c r="AU14" s="47" t="s">
        <v>88</v>
      </c>
      <c r="AV14" s="40">
        <v>2002</v>
      </c>
      <c r="AW14">
        <v>80</v>
      </c>
      <c r="AY14" s="47" t="s">
        <v>62</v>
      </c>
      <c r="AZ14" s="40">
        <v>2003</v>
      </c>
      <c r="BA14">
        <v>92</v>
      </c>
      <c r="BC14" s="47" t="s">
        <v>89</v>
      </c>
      <c r="BD14" s="40">
        <v>2002</v>
      </c>
      <c r="BE14">
        <v>60</v>
      </c>
      <c r="BG14" s="47" t="s">
        <v>69</v>
      </c>
      <c r="BH14" s="40">
        <v>2002</v>
      </c>
      <c r="BI14">
        <v>975</v>
      </c>
      <c r="BK14" t="s">
        <v>14</v>
      </c>
      <c r="BL14" s="40">
        <v>2001</v>
      </c>
      <c r="BM14" s="24">
        <v>3.7859504132231407</v>
      </c>
      <c r="BO14" s="47" t="s">
        <v>10</v>
      </c>
      <c r="BP14" s="40">
        <v>2003</v>
      </c>
      <c r="BQ14" s="41">
        <v>1.2749349522983522</v>
      </c>
      <c r="BS14" t="s">
        <v>10</v>
      </c>
      <c r="BT14" s="40">
        <v>2001</v>
      </c>
      <c r="BU14" s="20">
        <v>3339</v>
      </c>
      <c r="BW14" s="47" t="s">
        <v>89</v>
      </c>
      <c r="BX14" s="40">
        <v>2002</v>
      </c>
      <c r="BY14" s="20">
        <v>3570.5</v>
      </c>
      <c r="CA14" s="47" t="s">
        <v>89</v>
      </c>
      <c r="CB14" s="40">
        <v>2002</v>
      </c>
      <c r="CC14" s="64">
        <v>6817.5</v>
      </c>
    </row>
    <row r="15" spans="1:81" ht="12.75">
      <c r="A15" s="2">
        <v>13</v>
      </c>
      <c r="C15" s="47" t="s">
        <v>73</v>
      </c>
      <c r="D15" s="40">
        <v>2005</v>
      </c>
      <c r="E15" s="47">
        <v>729</v>
      </c>
      <c r="G15" s="47" t="s">
        <v>65</v>
      </c>
      <c r="H15" s="40">
        <v>2002</v>
      </c>
      <c r="I15" s="23">
        <v>846</v>
      </c>
      <c r="K15" s="47" t="s">
        <v>15</v>
      </c>
      <c r="L15" s="40">
        <v>2003</v>
      </c>
      <c r="M15" s="68">
        <v>265</v>
      </c>
      <c r="O15" t="s">
        <v>12</v>
      </c>
      <c r="P15" s="40">
        <v>2001</v>
      </c>
      <c r="Q15" s="23">
        <v>28</v>
      </c>
      <c r="S15" t="s">
        <v>64</v>
      </c>
      <c r="T15" s="40">
        <v>2001</v>
      </c>
      <c r="U15" s="23">
        <v>190</v>
      </c>
      <c r="W15" s="47" t="s">
        <v>60</v>
      </c>
      <c r="X15" s="40">
        <v>2003</v>
      </c>
      <c r="Y15">
        <v>679</v>
      </c>
      <c r="AA15" s="47" t="s">
        <v>62</v>
      </c>
      <c r="AB15" s="40">
        <v>2002</v>
      </c>
      <c r="AC15">
        <v>102</v>
      </c>
      <c r="AE15" s="47" t="s">
        <v>67</v>
      </c>
      <c r="AF15" s="40">
        <v>2002</v>
      </c>
      <c r="AG15">
        <v>515</v>
      </c>
      <c r="AI15" s="47" t="s">
        <v>88</v>
      </c>
      <c r="AJ15" s="40">
        <v>2005</v>
      </c>
      <c r="AK15" s="46">
        <v>0.286</v>
      </c>
      <c r="AM15" s="47" t="s">
        <v>60</v>
      </c>
      <c r="AN15" s="40">
        <v>2003</v>
      </c>
      <c r="AO15" s="46">
        <v>0.356</v>
      </c>
      <c r="AQ15" s="47" t="s">
        <v>63</v>
      </c>
      <c r="AR15" s="40">
        <v>2003</v>
      </c>
      <c r="AS15" s="46">
        <v>0.461</v>
      </c>
      <c r="AU15" s="47" t="s">
        <v>69</v>
      </c>
      <c r="AV15" s="40">
        <v>2003</v>
      </c>
      <c r="AW15">
        <v>80</v>
      </c>
      <c r="AY15" s="47" t="s">
        <v>11</v>
      </c>
      <c r="AZ15" s="40">
        <v>2002</v>
      </c>
      <c r="BA15">
        <v>87</v>
      </c>
      <c r="BC15" s="47" t="s">
        <v>10</v>
      </c>
      <c r="BD15" s="40">
        <v>2003</v>
      </c>
      <c r="BE15">
        <v>60</v>
      </c>
      <c r="BG15" s="47" t="s">
        <v>6</v>
      </c>
      <c r="BH15" s="40">
        <v>2002</v>
      </c>
      <c r="BI15">
        <v>974</v>
      </c>
      <c r="BK15" t="s">
        <v>10</v>
      </c>
      <c r="BL15" s="40">
        <v>2001</v>
      </c>
      <c r="BM15" s="24">
        <v>3.7932609937178756</v>
      </c>
      <c r="BO15" t="s">
        <v>15</v>
      </c>
      <c r="BP15" s="40">
        <v>2001</v>
      </c>
      <c r="BQ15" s="41">
        <v>1.2767160161507403</v>
      </c>
      <c r="BS15" s="47" t="s">
        <v>65</v>
      </c>
      <c r="BT15" s="40">
        <v>2002</v>
      </c>
      <c r="BU15" s="20">
        <v>3306.5</v>
      </c>
      <c r="BW15" t="s">
        <v>69</v>
      </c>
      <c r="BX15" s="40">
        <v>2001</v>
      </c>
      <c r="BY15" s="20">
        <v>3518.5</v>
      </c>
      <c r="CA15" t="s">
        <v>73</v>
      </c>
      <c r="CB15" s="40">
        <v>2001</v>
      </c>
      <c r="CC15" s="64">
        <v>6808.5</v>
      </c>
    </row>
    <row r="16" spans="1:81" ht="12.75">
      <c r="A16" s="2">
        <v>14</v>
      </c>
      <c r="C16" s="47" t="s">
        <v>69</v>
      </c>
      <c r="D16" s="40">
        <v>2003</v>
      </c>
      <c r="E16" s="68">
        <v>723</v>
      </c>
      <c r="G16" s="47" t="s">
        <v>15</v>
      </c>
      <c r="H16" s="40">
        <v>2004</v>
      </c>
      <c r="I16" s="23">
        <v>846</v>
      </c>
      <c r="K16" t="s">
        <v>12</v>
      </c>
      <c r="L16" s="40">
        <v>2001</v>
      </c>
      <c r="M16" s="73">
        <v>264</v>
      </c>
      <c r="O16" s="47" t="s">
        <v>73</v>
      </c>
      <c r="P16" s="40">
        <v>2002</v>
      </c>
      <c r="Q16">
        <v>27</v>
      </c>
      <c r="S16" s="47" t="s">
        <v>73</v>
      </c>
      <c r="T16" s="40">
        <v>2004</v>
      </c>
      <c r="U16">
        <v>190</v>
      </c>
      <c r="W16" s="47" t="s">
        <v>60</v>
      </c>
      <c r="X16" s="40">
        <v>2002</v>
      </c>
      <c r="Y16">
        <v>678</v>
      </c>
      <c r="AA16" t="s">
        <v>13</v>
      </c>
      <c r="AB16" s="40">
        <v>2001</v>
      </c>
      <c r="AC16" s="23">
        <v>100</v>
      </c>
      <c r="AE16" s="47" t="s">
        <v>69</v>
      </c>
      <c r="AF16" s="40">
        <v>2003</v>
      </c>
      <c r="AG16" s="23">
        <v>513</v>
      </c>
      <c r="AI16" s="47" t="s">
        <v>67</v>
      </c>
      <c r="AJ16" s="40">
        <v>2003</v>
      </c>
      <c r="AK16" s="46">
        <v>0.285</v>
      </c>
      <c r="AM16" s="47" t="s">
        <v>88</v>
      </c>
      <c r="AN16" s="40">
        <v>2002</v>
      </c>
      <c r="AO16" s="46">
        <v>0.352</v>
      </c>
      <c r="AQ16" s="47" t="s">
        <v>62</v>
      </c>
      <c r="AR16" s="40">
        <v>2002</v>
      </c>
      <c r="AS16" s="46">
        <v>0.46</v>
      </c>
      <c r="AU16" s="47" t="s">
        <v>61</v>
      </c>
      <c r="AV16" s="40">
        <v>2003</v>
      </c>
      <c r="AW16" s="23">
        <v>80</v>
      </c>
      <c r="AY16" t="s">
        <v>73</v>
      </c>
      <c r="AZ16" s="40">
        <v>2001</v>
      </c>
      <c r="BA16" s="23">
        <v>84</v>
      </c>
      <c r="BC16" s="47" t="s">
        <v>89</v>
      </c>
      <c r="BD16" s="40">
        <v>2003</v>
      </c>
      <c r="BE16">
        <v>59</v>
      </c>
      <c r="BG16" t="s">
        <v>62</v>
      </c>
      <c r="BH16" s="40">
        <v>2001</v>
      </c>
      <c r="BI16" s="23">
        <v>956</v>
      </c>
      <c r="BK16" s="47" t="s">
        <v>12</v>
      </c>
      <c r="BL16" s="40">
        <v>2002</v>
      </c>
      <c r="BM16" s="41">
        <v>3.798</v>
      </c>
      <c r="BO16" s="47" t="s">
        <v>14</v>
      </c>
      <c r="BP16" s="40">
        <v>2002</v>
      </c>
      <c r="BQ16" s="41">
        <v>1.278</v>
      </c>
      <c r="BS16" s="47" t="s">
        <v>63</v>
      </c>
      <c r="BT16" s="40">
        <v>2002</v>
      </c>
      <c r="BU16" s="20">
        <v>3278.5</v>
      </c>
      <c r="BW16" s="47" t="s">
        <v>73</v>
      </c>
      <c r="BX16" s="40">
        <v>2002</v>
      </c>
      <c r="BY16" s="20">
        <v>3477.5</v>
      </c>
      <c r="CA16" s="47" t="s">
        <v>95</v>
      </c>
      <c r="CB16" s="40">
        <v>2003</v>
      </c>
      <c r="CC16" s="64">
        <v>6794</v>
      </c>
    </row>
    <row r="17" spans="1:81" ht="12.75">
      <c r="A17" s="2">
        <v>15</v>
      </c>
      <c r="C17" t="s">
        <v>63</v>
      </c>
      <c r="D17" s="40">
        <v>2001</v>
      </c>
      <c r="E17" s="23">
        <v>720</v>
      </c>
      <c r="G17" t="s">
        <v>62</v>
      </c>
      <c r="H17" s="40">
        <v>2001</v>
      </c>
      <c r="I17" s="23">
        <v>844</v>
      </c>
      <c r="K17" s="47" t="s">
        <v>88</v>
      </c>
      <c r="L17" s="40">
        <v>2002</v>
      </c>
      <c r="M17" s="68">
        <v>262</v>
      </c>
      <c r="O17" s="47" t="s">
        <v>14</v>
      </c>
      <c r="P17" s="40">
        <v>2003</v>
      </c>
      <c r="Q17">
        <v>27</v>
      </c>
      <c r="S17" s="47" t="s">
        <v>95</v>
      </c>
      <c r="T17" s="40">
        <v>2004</v>
      </c>
      <c r="U17">
        <v>188</v>
      </c>
      <c r="W17" s="47" t="s">
        <v>65</v>
      </c>
      <c r="X17" s="40">
        <v>2002</v>
      </c>
      <c r="Y17">
        <v>676</v>
      </c>
      <c r="AA17" s="47" t="s">
        <v>67</v>
      </c>
      <c r="AB17" s="40">
        <v>2003</v>
      </c>
      <c r="AC17">
        <v>99</v>
      </c>
      <c r="AE17" s="47" t="s">
        <v>12</v>
      </c>
      <c r="AF17" s="40">
        <v>2002</v>
      </c>
      <c r="AG17">
        <v>510</v>
      </c>
      <c r="AI17" s="47" t="s">
        <v>99</v>
      </c>
      <c r="AJ17" s="40">
        <v>2004</v>
      </c>
      <c r="AK17" s="46">
        <v>0.285</v>
      </c>
      <c r="AM17" s="47" t="s">
        <v>59</v>
      </c>
      <c r="AN17" s="40">
        <v>2003</v>
      </c>
      <c r="AO17" s="46">
        <v>0.352</v>
      </c>
      <c r="AQ17" s="47" t="s">
        <v>15</v>
      </c>
      <c r="AR17" s="40">
        <v>2003</v>
      </c>
      <c r="AS17" s="46">
        <v>0.46</v>
      </c>
      <c r="AU17" s="47" t="s">
        <v>14</v>
      </c>
      <c r="AV17" s="40">
        <v>2003</v>
      </c>
      <c r="AW17">
        <v>80</v>
      </c>
      <c r="AY17" s="47" t="s">
        <v>10</v>
      </c>
      <c r="AZ17" s="40">
        <v>2002</v>
      </c>
      <c r="BA17">
        <v>81</v>
      </c>
      <c r="BC17" t="s">
        <v>64</v>
      </c>
      <c r="BD17" s="40">
        <v>2001</v>
      </c>
      <c r="BE17" s="23">
        <v>58</v>
      </c>
      <c r="BG17" t="s">
        <v>12</v>
      </c>
      <c r="BH17" s="40">
        <v>2001</v>
      </c>
      <c r="BI17" s="23">
        <v>956</v>
      </c>
      <c r="BK17" t="s">
        <v>11</v>
      </c>
      <c r="BL17" s="40">
        <v>2001</v>
      </c>
      <c r="BM17" s="24">
        <v>3.816040381379697</v>
      </c>
      <c r="BO17" s="47" t="s">
        <v>14</v>
      </c>
      <c r="BP17" s="40">
        <v>2003</v>
      </c>
      <c r="BQ17" s="41">
        <v>1.2792996690002734</v>
      </c>
      <c r="BS17" t="s">
        <v>60</v>
      </c>
      <c r="BT17" s="40">
        <v>2001</v>
      </c>
      <c r="BU17" s="20">
        <v>3263</v>
      </c>
      <c r="BW17" s="47" t="s">
        <v>13</v>
      </c>
      <c r="BX17" s="40">
        <v>2003</v>
      </c>
      <c r="BY17" s="20">
        <v>3462.5</v>
      </c>
      <c r="CA17" s="47" t="s">
        <v>11</v>
      </c>
      <c r="CB17" s="40">
        <v>2002</v>
      </c>
      <c r="CC17" s="64">
        <v>6791.5</v>
      </c>
    </row>
    <row r="18" spans="1:81" ht="12.75">
      <c r="A18" s="2">
        <v>16</v>
      </c>
      <c r="C18" t="s">
        <v>95</v>
      </c>
      <c r="D18" s="40">
        <v>2004</v>
      </c>
      <c r="E18" s="47">
        <v>720</v>
      </c>
      <c r="G18" t="s">
        <v>15</v>
      </c>
      <c r="H18" s="40">
        <v>2003</v>
      </c>
      <c r="I18" s="23">
        <v>840</v>
      </c>
      <c r="K18" s="47" t="s">
        <v>60</v>
      </c>
      <c r="L18" s="40">
        <v>2003</v>
      </c>
      <c r="M18" s="68">
        <v>262</v>
      </c>
      <c r="O18" t="s">
        <v>67</v>
      </c>
      <c r="P18" s="40">
        <v>2001</v>
      </c>
      <c r="Q18" s="23">
        <v>26</v>
      </c>
      <c r="S18" s="47" t="s">
        <v>65</v>
      </c>
      <c r="T18" s="40">
        <v>2004</v>
      </c>
      <c r="U18">
        <v>186</v>
      </c>
      <c r="W18" t="s">
        <v>59</v>
      </c>
      <c r="X18" s="40">
        <v>2001</v>
      </c>
      <c r="Y18" s="23">
        <v>674</v>
      </c>
      <c r="AA18" t="s">
        <v>64</v>
      </c>
      <c r="AB18" s="40">
        <v>2001</v>
      </c>
      <c r="AC18" s="23">
        <v>97</v>
      </c>
      <c r="AE18" t="s">
        <v>65</v>
      </c>
      <c r="AF18" s="40">
        <v>2001</v>
      </c>
      <c r="AG18" s="23">
        <v>509</v>
      </c>
      <c r="AI18" s="47" t="s">
        <v>15</v>
      </c>
      <c r="AJ18" s="40">
        <v>2002</v>
      </c>
      <c r="AK18" s="46">
        <v>0.284</v>
      </c>
      <c r="AM18" s="47" t="s">
        <v>95</v>
      </c>
      <c r="AN18" s="40">
        <v>2003</v>
      </c>
      <c r="AO18" s="46">
        <v>0.351</v>
      </c>
      <c r="AQ18" s="47" t="s">
        <v>11</v>
      </c>
      <c r="AR18" s="40">
        <v>2002</v>
      </c>
      <c r="AS18" s="46">
        <v>0.459</v>
      </c>
      <c r="AU18" s="47" t="s">
        <v>13</v>
      </c>
      <c r="AV18" s="40">
        <v>2003</v>
      </c>
      <c r="AW18">
        <v>79</v>
      </c>
      <c r="AY18" s="47" t="s">
        <v>62</v>
      </c>
      <c r="AZ18" s="40">
        <v>2002</v>
      </c>
      <c r="BA18">
        <v>74</v>
      </c>
      <c r="BC18" s="47" t="s">
        <v>15</v>
      </c>
      <c r="BD18" s="40">
        <v>2003</v>
      </c>
      <c r="BE18">
        <v>58</v>
      </c>
      <c r="BG18" s="47" t="s">
        <v>73</v>
      </c>
      <c r="BH18" s="40">
        <v>2002</v>
      </c>
      <c r="BI18">
        <v>952</v>
      </c>
      <c r="BK18" s="47" t="s">
        <v>89</v>
      </c>
      <c r="BL18" s="40">
        <v>2002</v>
      </c>
      <c r="BM18" s="41">
        <v>3.827</v>
      </c>
      <c r="BO18" s="47" t="s">
        <v>10</v>
      </c>
      <c r="BP18" s="40">
        <v>2002</v>
      </c>
      <c r="BQ18" s="41">
        <v>1.28</v>
      </c>
      <c r="BS18" s="47" t="s">
        <v>62</v>
      </c>
      <c r="BT18" s="40">
        <v>2002</v>
      </c>
      <c r="BU18" s="20">
        <v>3256.5</v>
      </c>
      <c r="BW18" t="s">
        <v>11</v>
      </c>
      <c r="BX18" s="40">
        <v>2001</v>
      </c>
      <c r="BY18" s="20">
        <v>3440.5</v>
      </c>
      <c r="CA18" s="47" t="s">
        <v>65</v>
      </c>
      <c r="CB18" s="40">
        <v>2002</v>
      </c>
      <c r="CC18" s="64">
        <v>6746.5</v>
      </c>
    </row>
    <row r="19" spans="1:81" ht="12.75">
      <c r="A19" s="2">
        <v>17</v>
      </c>
      <c r="C19" t="s">
        <v>12</v>
      </c>
      <c r="D19" s="40">
        <v>2004</v>
      </c>
      <c r="E19" s="47">
        <v>714</v>
      </c>
      <c r="G19" t="s">
        <v>60</v>
      </c>
      <c r="H19" s="40">
        <v>2001</v>
      </c>
      <c r="I19" s="23">
        <v>836</v>
      </c>
      <c r="K19" t="s">
        <v>15</v>
      </c>
      <c r="L19" s="40">
        <v>2001</v>
      </c>
      <c r="M19" s="73">
        <v>260</v>
      </c>
      <c r="O19" s="47" t="s">
        <v>59</v>
      </c>
      <c r="P19" s="40">
        <v>2002</v>
      </c>
      <c r="Q19">
        <v>26</v>
      </c>
      <c r="S19" s="47" t="s">
        <v>13</v>
      </c>
      <c r="T19" s="40">
        <v>2004</v>
      </c>
      <c r="U19" s="23">
        <v>186</v>
      </c>
      <c r="W19" s="47" t="s">
        <v>89</v>
      </c>
      <c r="X19" s="40">
        <v>2003</v>
      </c>
      <c r="Y19">
        <v>670</v>
      </c>
      <c r="AA19" t="s">
        <v>11</v>
      </c>
      <c r="AB19" s="40">
        <v>2001</v>
      </c>
      <c r="AC19" s="23">
        <v>95</v>
      </c>
      <c r="AE19" s="47" t="s">
        <v>62</v>
      </c>
      <c r="AF19" s="40">
        <v>2003</v>
      </c>
      <c r="AG19">
        <v>502</v>
      </c>
      <c r="AI19" s="47" t="s">
        <v>65</v>
      </c>
      <c r="AJ19" s="40">
        <v>2002</v>
      </c>
      <c r="AK19" s="46">
        <v>0.284</v>
      </c>
      <c r="AM19" s="47" t="s">
        <v>67</v>
      </c>
      <c r="AN19" s="40">
        <v>2003</v>
      </c>
      <c r="AO19" s="46">
        <v>0.351</v>
      </c>
      <c r="AQ19" s="47" t="s">
        <v>88</v>
      </c>
      <c r="AR19" s="40">
        <v>2003</v>
      </c>
      <c r="AS19" s="46">
        <v>0.458</v>
      </c>
      <c r="AU19" s="47" t="s">
        <v>67</v>
      </c>
      <c r="AV19" s="40">
        <v>2002</v>
      </c>
      <c r="AW19">
        <v>78</v>
      </c>
      <c r="AY19" s="47" t="s">
        <v>63</v>
      </c>
      <c r="AZ19" s="40">
        <v>2002</v>
      </c>
      <c r="BA19">
        <v>70</v>
      </c>
      <c r="BC19" s="47" t="s">
        <v>6</v>
      </c>
      <c r="BD19" s="40">
        <v>2003</v>
      </c>
      <c r="BE19">
        <v>55</v>
      </c>
      <c r="BG19" s="47" t="s">
        <v>65</v>
      </c>
      <c r="BH19" s="40">
        <v>2003</v>
      </c>
      <c r="BI19" s="23">
        <v>947</v>
      </c>
      <c r="BK19" s="47" t="s">
        <v>69</v>
      </c>
      <c r="BL19" s="40">
        <v>2003</v>
      </c>
      <c r="BM19" s="24">
        <v>3.8327841845140034</v>
      </c>
      <c r="BO19" s="47" t="s">
        <v>11</v>
      </c>
      <c r="BP19" s="40">
        <v>2002</v>
      </c>
      <c r="BQ19" s="41">
        <v>1.282</v>
      </c>
      <c r="BS19" t="s">
        <v>65</v>
      </c>
      <c r="BT19" s="40">
        <v>2001</v>
      </c>
      <c r="BU19" s="20">
        <v>3248.5</v>
      </c>
      <c r="BW19" s="47" t="s">
        <v>65</v>
      </c>
      <c r="BX19" s="40">
        <v>2002</v>
      </c>
      <c r="BY19" s="20">
        <v>3440</v>
      </c>
      <c r="CA19" t="s">
        <v>10</v>
      </c>
      <c r="CB19" s="40">
        <v>2001</v>
      </c>
      <c r="CC19" s="64">
        <v>6723.5</v>
      </c>
    </row>
    <row r="20" spans="1:81" ht="12.75">
      <c r="A20" s="2">
        <v>18</v>
      </c>
      <c r="C20" s="47" t="s">
        <v>67</v>
      </c>
      <c r="D20" s="40">
        <v>2002</v>
      </c>
      <c r="E20" s="68">
        <v>712</v>
      </c>
      <c r="G20" s="47" t="s">
        <v>12</v>
      </c>
      <c r="H20" s="40">
        <v>2005</v>
      </c>
      <c r="I20" s="23">
        <v>833</v>
      </c>
      <c r="K20" s="47" t="s">
        <v>89</v>
      </c>
      <c r="L20" s="40">
        <v>2003</v>
      </c>
      <c r="M20" s="73">
        <v>260</v>
      </c>
      <c r="O20" s="47" t="s">
        <v>95</v>
      </c>
      <c r="P20" s="40">
        <v>2003</v>
      </c>
      <c r="Q20" s="23">
        <v>26</v>
      </c>
      <c r="S20" s="47" t="s">
        <v>62</v>
      </c>
      <c r="T20" s="40">
        <v>2003</v>
      </c>
      <c r="U20">
        <v>185</v>
      </c>
      <c r="W20" s="47" t="s">
        <v>12</v>
      </c>
      <c r="X20" s="40">
        <v>2003</v>
      </c>
      <c r="Y20">
        <v>670</v>
      </c>
      <c r="AA20" s="47" t="s">
        <v>69</v>
      </c>
      <c r="AB20" s="40">
        <v>2003</v>
      </c>
      <c r="AC20" s="23">
        <v>95</v>
      </c>
      <c r="AE20" s="47" t="s">
        <v>89</v>
      </c>
      <c r="AF20" s="40">
        <v>2002</v>
      </c>
      <c r="AG20">
        <v>498</v>
      </c>
      <c r="AI20" s="47" t="s">
        <v>6</v>
      </c>
      <c r="AJ20" s="40">
        <v>2003</v>
      </c>
      <c r="AK20" s="46">
        <v>0.283</v>
      </c>
      <c r="AM20" s="47" t="s">
        <v>12</v>
      </c>
      <c r="AN20" s="40">
        <v>2003</v>
      </c>
      <c r="AO20" s="46">
        <v>0.35</v>
      </c>
      <c r="AQ20" s="47" t="s">
        <v>96</v>
      </c>
      <c r="AR20" s="40">
        <v>2003</v>
      </c>
      <c r="AS20" s="46">
        <v>0.457</v>
      </c>
      <c r="AU20" s="47" t="s">
        <v>89</v>
      </c>
      <c r="AV20" s="40">
        <v>2002</v>
      </c>
      <c r="AW20">
        <v>78</v>
      </c>
      <c r="AY20" s="47" t="s">
        <v>14</v>
      </c>
      <c r="AZ20" s="40">
        <v>2003</v>
      </c>
      <c r="BA20">
        <v>70</v>
      </c>
      <c r="BC20" t="s">
        <v>62</v>
      </c>
      <c r="BD20" s="40">
        <v>2001</v>
      </c>
      <c r="BE20" s="23">
        <v>48</v>
      </c>
      <c r="BG20" s="47" t="s">
        <v>13</v>
      </c>
      <c r="BH20" s="40">
        <v>2003</v>
      </c>
      <c r="BI20">
        <v>944</v>
      </c>
      <c r="BK20" s="47" t="s">
        <v>11</v>
      </c>
      <c r="BL20" s="40">
        <v>2003</v>
      </c>
      <c r="BM20" s="24">
        <v>3.8751027115858667</v>
      </c>
      <c r="BO20" t="s">
        <v>11</v>
      </c>
      <c r="BP20" s="40">
        <v>2001</v>
      </c>
      <c r="BQ20" s="41">
        <v>1.2846326416152551</v>
      </c>
      <c r="BS20" s="47" t="s">
        <v>89</v>
      </c>
      <c r="BT20" s="40">
        <v>2002</v>
      </c>
      <c r="BU20" s="20">
        <v>3247</v>
      </c>
      <c r="BW20" s="47" t="s">
        <v>14</v>
      </c>
      <c r="BX20" s="40">
        <v>2003</v>
      </c>
      <c r="BY20" s="20">
        <v>3430.5</v>
      </c>
      <c r="CA20" s="47" t="s">
        <v>11</v>
      </c>
      <c r="CB20" s="40">
        <v>2003</v>
      </c>
      <c r="CC20" s="64">
        <v>6706.5</v>
      </c>
    </row>
    <row r="21" spans="1:81" ht="12.75">
      <c r="A21" s="2">
        <v>19</v>
      </c>
      <c r="C21" t="s">
        <v>62</v>
      </c>
      <c r="D21" s="40">
        <v>2003</v>
      </c>
      <c r="E21" s="23">
        <v>702</v>
      </c>
      <c r="G21" s="47" t="s">
        <v>65</v>
      </c>
      <c r="H21" s="40">
        <v>2005</v>
      </c>
      <c r="I21" s="23">
        <v>824</v>
      </c>
      <c r="K21" t="s">
        <v>63</v>
      </c>
      <c r="L21" s="40">
        <v>2001</v>
      </c>
      <c r="M21" s="73">
        <v>259</v>
      </c>
      <c r="O21" s="47" t="s">
        <v>60</v>
      </c>
      <c r="P21" s="40">
        <v>2003</v>
      </c>
      <c r="Q21">
        <v>26</v>
      </c>
      <c r="S21" s="47" t="s">
        <v>112</v>
      </c>
      <c r="T21" s="40">
        <v>2005</v>
      </c>
      <c r="U21">
        <v>185</v>
      </c>
      <c r="W21" s="47" t="s">
        <v>11</v>
      </c>
      <c r="X21" s="40">
        <v>2003</v>
      </c>
      <c r="Y21">
        <v>667</v>
      </c>
      <c r="AA21" s="47" t="s">
        <v>15</v>
      </c>
      <c r="AB21" s="40">
        <v>2003</v>
      </c>
      <c r="AC21">
        <v>89</v>
      </c>
      <c r="AE21" s="47" t="s">
        <v>88</v>
      </c>
      <c r="AF21" s="40">
        <v>2003</v>
      </c>
      <c r="AG21">
        <v>495</v>
      </c>
      <c r="AI21" s="47" t="s">
        <v>95</v>
      </c>
      <c r="AJ21" s="40">
        <v>2004</v>
      </c>
      <c r="AK21" s="46">
        <v>0.283</v>
      </c>
      <c r="AM21" s="47" t="s">
        <v>67</v>
      </c>
      <c r="AN21" s="40">
        <v>2002</v>
      </c>
      <c r="AO21" s="46">
        <v>0.349</v>
      </c>
      <c r="AQ21" s="47" t="s">
        <v>61</v>
      </c>
      <c r="AR21" s="40">
        <v>2003</v>
      </c>
      <c r="AS21" s="46">
        <v>0.456</v>
      </c>
      <c r="AU21" s="47" t="s">
        <v>73</v>
      </c>
      <c r="AV21" s="40">
        <v>2002</v>
      </c>
      <c r="AW21">
        <v>78</v>
      </c>
      <c r="AY21" t="s">
        <v>66</v>
      </c>
      <c r="AZ21" s="40">
        <v>2001</v>
      </c>
      <c r="BA21" s="23">
        <v>69</v>
      </c>
      <c r="BC21" s="47" t="s">
        <v>60</v>
      </c>
      <c r="BD21" s="40">
        <v>2003</v>
      </c>
      <c r="BE21">
        <v>47</v>
      </c>
      <c r="BG21" t="s">
        <v>61</v>
      </c>
      <c r="BH21" s="40">
        <v>2001</v>
      </c>
      <c r="BI21" s="23">
        <v>943</v>
      </c>
      <c r="BK21" t="s">
        <v>15</v>
      </c>
      <c r="BL21" s="40">
        <v>2001</v>
      </c>
      <c r="BM21" s="24">
        <v>3.8955585464333784</v>
      </c>
      <c r="BO21" s="47" t="s">
        <v>67</v>
      </c>
      <c r="BP21" s="40">
        <v>2003</v>
      </c>
      <c r="BQ21" s="41">
        <v>1.2865465346211666</v>
      </c>
      <c r="BS21" s="47" t="s">
        <v>65</v>
      </c>
      <c r="BT21" s="40">
        <v>2003</v>
      </c>
      <c r="BU21" s="20">
        <v>3247</v>
      </c>
      <c r="BW21" s="47" t="s">
        <v>69</v>
      </c>
      <c r="BX21" s="40">
        <v>2003</v>
      </c>
      <c r="BY21" s="20">
        <v>3429.5</v>
      </c>
      <c r="CA21" s="47" t="s">
        <v>61</v>
      </c>
      <c r="CB21" s="40">
        <v>2003</v>
      </c>
      <c r="CC21" s="64">
        <v>6656</v>
      </c>
    </row>
    <row r="22" spans="1:81" ht="12.75">
      <c r="A22" s="2">
        <v>20</v>
      </c>
      <c r="C22" s="47" t="s">
        <v>65</v>
      </c>
      <c r="D22" s="40">
        <v>2004</v>
      </c>
      <c r="E22" s="47">
        <v>702</v>
      </c>
      <c r="G22" s="47" t="s">
        <v>67</v>
      </c>
      <c r="H22" s="40">
        <v>2002</v>
      </c>
      <c r="I22" s="23">
        <v>822</v>
      </c>
      <c r="K22" t="s">
        <v>60</v>
      </c>
      <c r="L22" s="40">
        <v>2001</v>
      </c>
      <c r="M22" s="73">
        <v>258</v>
      </c>
      <c r="O22" s="47" t="s">
        <v>73</v>
      </c>
      <c r="P22" s="40">
        <v>2003</v>
      </c>
      <c r="Q22">
        <v>26</v>
      </c>
      <c r="S22" s="47" t="s">
        <v>15</v>
      </c>
      <c r="T22" s="40">
        <v>2002</v>
      </c>
      <c r="U22">
        <v>184</v>
      </c>
      <c r="W22" t="s">
        <v>65</v>
      </c>
      <c r="X22" s="40">
        <v>2001</v>
      </c>
      <c r="Y22" s="23">
        <v>659</v>
      </c>
      <c r="AA22" s="47" t="s">
        <v>89</v>
      </c>
      <c r="AB22" s="40">
        <v>2002</v>
      </c>
      <c r="AC22">
        <v>86</v>
      </c>
      <c r="AE22" s="47" t="s">
        <v>89</v>
      </c>
      <c r="AF22" s="40">
        <v>2003</v>
      </c>
      <c r="AG22">
        <v>493</v>
      </c>
      <c r="AI22" s="47" t="s">
        <v>62</v>
      </c>
      <c r="AJ22" s="40">
        <v>2003</v>
      </c>
      <c r="AK22" s="46">
        <v>0.282</v>
      </c>
      <c r="AM22" s="47" t="s">
        <v>59</v>
      </c>
      <c r="AN22" s="40">
        <v>2002</v>
      </c>
      <c r="AO22" s="46">
        <v>0.349</v>
      </c>
      <c r="AQ22" s="47" t="s">
        <v>12</v>
      </c>
      <c r="AR22" s="40">
        <v>2002</v>
      </c>
      <c r="AS22" s="46">
        <v>0.455</v>
      </c>
      <c r="AU22" s="47" t="s">
        <v>60</v>
      </c>
      <c r="AV22" s="40">
        <v>2003</v>
      </c>
      <c r="AW22">
        <v>78</v>
      </c>
      <c r="AY22" t="s">
        <v>60</v>
      </c>
      <c r="AZ22" s="40">
        <v>2001</v>
      </c>
      <c r="BA22" s="23">
        <v>68</v>
      </c>
      <c r="BC22" s="47" t="s">
        <v>13</v>
      </c>
      <c r="BD22" s="40">
        <v>2003</v>
      </c>
      <c r="BE22">
        <v>47</v>
      </c>
      <c r="BG22" s="47" t="s">
        <v>65</v>
      </c>
      <c r="BH22" s="40">
        <v>2002</v>
      </c>
      <c r="BI22">
        <v>934</v>
      </c>
      <c r="BK22" s="47" t="s">
        <v>73</v>
      </c>
      <c r="BL22" s="40">
        <v>2002</v>
      </c>
      <c r="BM22" s="41">
        <v>3.906</v>
      </c>
      <c r="BO22" s="47" t="s">
        <v>6</v>
      </c>
      <c r="BP22" s="40">
        <v>2002</v>
      </c>
      <c r="BQ22" s="41">
        <v>1.291</v>
      </c>
      <c r="BS22" s="47" t="s">
        <v>61</v>
      </c>
      <c r="BT22" s="40">
        <v>2003</v>
      </c>
      <c r="BU22" s="20">
        <v>3235</v>
      </c>
      <c r="BW22" s="47" t="s">
        <v>61</v>
      </c>
      <c r="BX22" s="40">
        <v>2003</v>
      </c>
      <c r="BY22" s="20">
        <v>3421</v>
      </c>
      <c r="CA22" t="s">
        <v>63</v>
      </c>
      <c r="CB22" s="40">
        <v>2001</v>
      </c>
      <c r="CC22" s="64">
        <v>6647</v>
      </c>
    </row>
    <row r="23" spans="1:81" ht="12.75">
      <c r="A23" s="2">
        <v>21</v>
      </c>
      <c r="C23" t="s">
        <v>11</v>
      </c>
      <c r="D23" s="40">
        <v>2004</v>
      </c>
      <c r="E23" s="47">
        <v>701</v>
      </c>
      <c r="G23" t="s">
        <v>12</v>
      </c>
      <c r="H23" s="40">
        <v>2003</v>
      </c>
      <c r="I23" s="23">
        <v>816</v>
      </c>
      <c r="K23" s="47" t="s">
        <v>69</v>
      </c>
      <c r="L23" s="40">
        <v>2003</v>
      </c>
      <c r="M23" s="68">
        <v>258</v>
      </c>
      <c r="O23" t="s">
        <v>6</v>
      </c>
      <c r="P23" s="40">
        <v>2001</v>
      </c>
      <c r="Q23" s="23">
        <v>25</v>
      </c>
      <c r="S23" s="47" t="s">
        <v>73</v>
      </c>
      <c r="T23" s="40">
        <v>2005</v>
      </c>
      <c r="U23">
        <v>184</v>
      </c>
      <c r="W23" t="s">
        <v>62</v>
      </c>
      <c r="X23" s="40">
        <v>2001</v>
      </c>
      <c r="Y23" s="23">
        <v>658</v>
      </c>
      <c r="AA23" s="47" t="s">
        <v>12</v>
      </c>
      <c r="AB23" s="40">
        <v>2002</v>
      </c>
      <c r="AC23">
        <v>86</v>
      </c>
      <c r="AE23" t="s">
        <v>69</v>
      </c>
      <c r="AF23" s="40">
        <v>2001</v>
      </c>
      <c r="AG23" s="23">
        <v>477</v>
      </c>
      <c r="AI23" s="47" t="s">
        <v>95</v>
      </c>
      <c r="AJ23" s="40">
        <v>2005</v>
      </c>
      <c r="AK23" s="46">
        <v>0.282</v>
      </c>
      <c r="AM23" s="47" t="s">
        <v>73</v>
      </c>
      <c r="AN23" s="40">
        <v>2002</v>
      </c>
      <c r="AO23" s="46">
        <v>0.348</v>
      </c>
      <c r="AQ23" s="47" t="s">
        <v>67</v>
      </c>
      <c r="AR23" s="40">
        <v>2003</v>
      </c>
      <c r="AS23" s="46">
        <v>0.455</v>
      </c>
      <c r="AU23" t="s">
        <v>6</v>
      </c>
      <c r="AV23" s="40">
        <v>2001</v>
      </c>
      <c r="AW23" s="23">
        <v>76</v>
      </c>
      <c r="AY23" s="47" t="s">
        <v>73</v>
      </c>
      <c r="AZ23" s="40">
        <v>2002</v>
      </c>
      <c r="BA23">
        <v>68</v>
      </c>
      <c r="BC23" t="s">
        <v>15</v>
      </c>
      <c r="BD23" s="40">
        <v>2001</v>
      </c>
      <c r="BE23" s="23">
        <v>46</v>
      </c>
      <c r="BG23" s="47" t="s">
        <v>11</v>
      </c>
      <c r="BH23" s="40">
        <v>2002</v>
      </c>
      <c r="BI23">
        <v>932</v>
      </c>
      <c r="BK23" s="47" t="s">
        <v>88</v>
      </c>
      <c r="BL23" s="40">
        <v>2003</v>
      </c>
      <c r="BM23" s="24">
        <v>3.9243723463625515</v>
      </c>
      <c r="BO23" s="47" t="s">
        <v>65</v>
      </c>
      <c r="BP23" s="40">
        <v>2002</v>
      </c>
      <c r="BQ23" s="41">
        <v>1.291</v>
      </c>
      <c r="BS23" s="47" t="s">
        <v>62</v>
      </c>
      <c r="BT23" s="40">
        <v>2003</v>
      </c>
      <c r="BU23" s="20">
        <v>3231.5</v>
      </c>
      <c r="BW23" t="s">
        <v>10</v>
      </c>
      <c r="BX23" s="40">
        <v>2001</v>
      </c>
      <c r="BY23" s="20">
        <v>3384.5</v>
      </c>
      <c r="CA23" s="47" t="s">
        <v>67</v>
      </c>
      <c r="CB23" s="40">
        <v>2003</v>
      </c>
      <c r="CC23" s="64">
        <v>6624.5</v>
      </c>
    </row>
    <row r="24" spans="1:81" ht="12.75">
      <c r="A24" s="2">
        <v>22</v>
      </c>
      <c r="C24" t="s">
        <v>65</v>
      </c>
      <c r="D24" s="40">
        <v>2001</v>
      </c>
      <c r="E24" s="23">
        <v>698</v>
      </c>
      <c r="G24" t="s">
        <v>60</v>
      </c>
      <c r="H24" s="40">
        <v>2003</v>
      </c>
      <c r="I24" s="23">
        <v>810</v>
      </c>
      <c r="K24" s="47" t="s">
        <v>14</v>
      </c>
      <c r="L24" s="40">
        <v>2002</v>
      </c>
      <c r="M24" s="68">
        <v>256</v>
      </c>
      <c r="O24" s="47" t="s">
        <v>65</v>
      </c>
      <c r="P24" s="40">
        <v>2002</v>
      </c>
      <c r="Q24">
        <v>25</v>
      </c>
      <c r="S24" s="47" t="s">
        <v>67</v>
      </c>
      <c r="T24" s="40">
        <v>2005</v>
      </c>
      <c r="U24">
        <v>183</v>
      </c>
      <c r="W24" s="47" t="s">
        <v>62</v>
      </c>
      <c r="X24" s="40">
        <v>2002</v>
      </c>
      <c r="Y24">
        <v>644</v>
      </c>
      <c r="AA24" t="s">
        <v>63</v>
      </c>
      <c r="AB24" s="40">
        <v>2001</v>
      </c>
      <c r="AC24" s="23">
        <v>85</v>
      </c>
      <c r="AE24" s="47" t="s">
        <v>60</v>
      </c>
      <c r="AF24" s="40">
        <v>2003</v>
      </c>
      <c r="AG24">
        <v>474</v>
      </c>
      <c r="AI24" s="47" t="s">
        <v>113</v>
      </c>
      <c r="AJ24" s="40">
        <v>2005</v>
      </c>
      <c r="AK24" s="46">
        <v>0.282</v>
      </c>
      <c r="AM24" s="47" t="s">
        <v>69</v>
      </c>
      <c r="AN24" s="40">
        <v>2003</v>
      </c>
      <c r="AO24" s="46">
        <v>0.348</v>
      </c>
      <c r="AQ24" s="47" t="s">
        <v>59</v>
      </c>
      <c r="AR24" s="40">
        <v>2002</v>
      </c>
      <c r="AS24" s="46">
        <v>0.454</v>
      </c>
      <c r="AU24" s="47" t="s">
        <v>15</v>
      </c>
      <c r="AV24" s="40">
        <v>2002</v>
      </c>
      <c r="AW24">
        <v>76</v>
      </c>
      <c r="AY24" t="s">
        <v>63</v>
      </c>
      <c r="AZ24" s="40">
        <v>2001</v>
      </c>
      <c r="BA24" s="23">
        <v>67</v>
      </c>
      <c r="BC24" t="s">
        <v>6</v>
      </c>
      <c r="BD24" s="40">
        <v>2001</v>
      </c>
      <c r="BE24" s="23">
        <v>46</v>
      </c>
      <c r="BG24" s="47" t="s">
        <v>61</v>
      </c>
      <c r="BH24" s="40">
        <v>2003</v>
      </c>
      <c r="BI24" s="23">
        <v>931</v>
      </c>
      <c r="BK24" s="47" t="s">
        <v>63</v>
      </c>
      <c r="BL24" s="40">
        <v>2002</v>
      </c>
      <c r="BM24" s="41">
        <v>3.929</v>
      </c>
      <c r="BO24" s="47" t="s">
        <v>13</v>
      </c>
      <c r="BP24" s="40">
        <v>2002</v>
      </c>
      <c r="BQ24" s="41">
        <v>1.296</v>
      </c>
      <c r="BS24" s="47" t="s">
        <v>12</v>
      </c>
      <c r="BT24" s="40">
        <v>2002</v>
      </c>
      <c r="BU24" s="20">
        <v>3214</v>
      </c>
      <c r="BW24" t="s">
        <v>15</v>
      </c>
      <c r="BX24" s="40">
        <v>2001</v>
      </c>
      <c r="BY24" s="20">
        <v>3379.5</v>
      </c>
      <c r="CA24" t="s">
        <v>69</v>
      </c>
      <c r="CB24" s="40">
        <v>2001</v>
      </c>
      <c r="CC24" s="64">
        <v>6583</v>
      </c>
    </row>
    <row r="25" spans="1:81" ht="12.75">
      <c r="A25" s="2">
        <v>23</v>
      </c>
      <c r="C25" t="s">
        <v>15</v>
      </c>
      <c r="D25" s="40">
        <v>2001</v>
      </c>
      <c r="E25" s="23">
        <v>696</v>
      </c>
      <c r="G25" s="47" t="s">
        <v>15</v>
      </c>
      <c r="H25" s="40">
        <v>2002</v>
      </c>
      <c r="I25" s="23">
        <v>808</v>
      </c>
      <c r="K25" s="47" t="s">
        <v>65</v>
      </c>
      <c r="L25" s="40">
        <v>2003</v>
      </c>
      <c r="M25" s="73">
        <v>252</v>
      </c>
      <c r="O25" s="47" t="s">
        <v>62</v>
      </c>
      <c r="P25" s="40">
        <v>2002</v>
      </c>
      <c r="Q25">
        <v>25</v>
      </c>
      <c r="S25" s="47" t="s">
        <v>12</v>
      </c>
      <c r="T25" s="40">
        <v>2004</v>
      </c>
      <c r="U25">
        <v>181</v>
      </c>
      <c r="W25" s="47" t="s">
        <v>89</v>
      </c>
      <c r="X25" s="40">
        <v>2002</v>
      </c>
      <c r="Y25">
        <v>643</v>
      </c>
      <c r="AA25" s="47" t="s">
        <v>67</v>
      </c>
      <c r="AB25" s="40">
        <v>2002</v>
      </c>
      <c r="AC25">
        <v>84</v>
      </c>
      <c r="AE25" t="s">
        <v>13</v>
      </c>
      <c r="AF25" s="40">
        <v>2001</v>
      </c>
      <c r="AG25" s="23">
        <v>473</v>
      </c>
      <c r="AI25" s="47" t="s">
        <v>74</v>
      </c>
      <c r="AJ25" s="40">
        <v>2002</v>
      </c>
      <c r="AK25" s="46">
        <v>0.281</v>
      </c>
      <c r="AM25" s="47" t="s">
        <v>74</v>
      </c>
      <c r="AN25" s="40">
        <v>2002</v>
      </c>
      <c r="AO25" s="46">
        <v>0.347</v>
      </c>
      <c r="AQ25" s="47" t="s">
        <v>69</v>
      </c>
      <c r="AR25" s="40">
        <v>2003</v>
      </c>
      <c r="AS25" s="46">
        <v>0.454</v>
      </c>
      <c r="AU25" s="47" t="s">
        <v>11</v>
      </c>
      <c r="AV25" s="40">
        <v>2003</v>
      </c>
      <c r="AW25">
        <v>76</v>
      </c>
      <c r="AY25" s="47" t="s">
        <v>69</v>
      </c>
      <c r="AZ25" s="40">
        <v>2003</v>
      </c>
      <c r="BA25" s="23">
        <v>63</v>
      </c>
      <c r="BC25" s="47" t="s">
        <v>63</v>
      </c>
      <c r="BD25" s="40">
        <v>2003</v>
      </c>
      <c r="BE25">
        <v>46</v>
      </c>
      <c r="BG25" t="s">
        <v>10</v>
      </c>
      <c r="BH25" s="40">
        <v>2001</v>
      </c>
      <c r="BI25" s="23">
        <v>922</v>
      </c>
      <c r="BK25" s="47" t="s">
        <v>65</v>
      </c>
      <c r="BL25" s="40">
        <v>2003</v>
      </c>
      <c r="BM25" s="24">
        <v>3.933627208307002</v>
      </c>
      <c r="BO25" s="47" t="s">
        <v>73</v>
      </c>
      <c r="BP25" s="40">
        <v>2002</v>
      </c>
      <c r="BQ25" s="41">
        <v>1.299</v>
      </c>
      <c r="BS25" s="47" t="s">
        <v>89</v>
      </c>
      <c r="BT25" s="40">
        <v>2003</v>
      </c>
      <c r="BU25" s="20">
        <v>3192.5</v>
      </c>
      <c r="BW25" s="47" t="s">
        <v>10</v>
      </c>
      <c r="BX25" s="40">
        <v>2002</v>
      </c>
      <c r="BY25" s="20">
        <v>3372</v>
      </c>
      <c r="CA25" t="s">
        <v>60</v>
      </c>
      <c r="CB25" s="40">
        <v>2001</v>
      </c>
      <c r="CC25" s="64">
        <v>6528</v>
      </c>
    </row>
    <row r="26" spans="1:81" ht="12.75">
      <c r="A26" s="2">
        <v>24</v>
      </c>
      <c r="C26" t="s">
        <v>89</v>
      </c>
      <c r="D26" s="40">
        <v>2004</v>
      </c>
      <c r="E26" s="47">
        <v>692</v>
      </c>
      <c r="G26" s="47" t="s">
        <v>60</v>
      </c>
      <c r="H26" s="40">
        <v>2002</v>
      </c>
      <c r="I26" s="23">
        <v>806</v>
      </c>
      <c r="K26" s="47" t="s">
        <v>63</v>
      </c>
      <c r="L26" s="40">
        <v>2002</v>
      </c>
      <c r="M26" s="68">
        <v>250</v>
      </c>
      <c r="O26" s="47" t="s">
        <v>14</v>
      </c>
      <c r="P26" s="40">
        <v>2002</v>
      </c>
      <c r="Q26">
        <v>25</v>
      </c>
      <c r="S26" t="s">
        <v>60</v>
      </c>
      <c r="T26" s="40">
        <v>2001</v>
      </c>
      <c r="U26" s="23">
        <v>179</v>
      </c>
      <c r="W26" t="s">
        <v>69</v>
      </c>
      <c r="X26" s="40">
        <v>2001</v>
      </c>
      <c r="Y26" s="23">
        <v>642</v>
      </c>
      <c r="AA26" s="47" t="s">
        <v>11</v>
      </c>
      <c r="AB26" s="40">
        <v>2002</v>
      </c>
      <c r="AC26">
        <v>84</v>
      </c>
      <c r="AE26" t="s">
        <v>64</v>
      </c>
      <c r="AF26" s="40">
        <v>2001</v>
      </c>
      <c r="AG26" s="23">
        <v>472</v>
      </c>
      <c r="AI26" s="47" t="s">
        <v>15</v>
      </c>
      <c r="AJ26" s="40">
        <v>2003</v>
      </c>
      <c r="AK26" s="46">
        <v>0.281</v>
      </c>
      <c r="AM26" s="47" t="s">
        <v>73</v>
      </c>
      <c r="AN26" s="40">
        <v>2003</v>
      </c>
      <c r="AO26" s="46">
        <v>0.347</v>
      </c>
      <c r="AQ26" s="47" t="s">
        <v>65</v>
      </c>
      <c r="AR26" s="40">
        <v>2003</v>
      </c>
      <c r="AS26" s="46">
        <v>0.45</v>
      </c>
      <c r="AU26" s="47" t="s">
        <v>67</v>
      </c>
      <c r="AV26" s="40">
        <v>2003</v>
      </c>
      <c r="AW26">
        <v>76</v>
      </c>
      <c r="AY26" s="47" t="s">
        <v>12</v>
      </c>
      <c r="AZ26" s="40">
        <v>2002</v>
      </c>
      <c r="BA26">
        <v>62</v>
      </c>
      <c r="BC26" t="s">
        <v>11</v>
      </c>
      <c r="BD26" s="40">
        <v>2001</v>
      </c>
      <c r="BE26" s="23">
        <v>44</v>
      </c>
      <c r="BG26" s="47" t="s">
        <v>69</v>
      </c>
      <c r="BH26" s="40">
        <v>2003</v>
      </c>
      <c r="BI26">
        <v>921</v>
      </c>
      <c r="BK26" s="47" t="s">
        <v>13</v>
      </c>
      <c r="BL26" s="40">
        <v>2002</v>
      </c>
      <c r="BM26" s="41">
        <v>3.936</v>
      </c>
      <c r="BO26" s="47" t="s">
        <v>12</v>
      </c>
      <c r="BP26" s="40">
        <v>2002</v>
      </c>
      <c r="BQ26" s="41">
        <v>1.299</v>
      </c>
      <c r="BS26" t="s">
        <v>68</v>
      </c>
      <c r="BT26" s="40">
        <v>2001</v>
      </c>
      <c r="BU26" s="20">
        <v>3181</v>
      </c>
      <c r="BW26" s="47" t="s">
        <v>13</v>
      </c>
      <c r="BX26" s="40">
        <v>2002</v>
      </c>
      <c r="BY26" s="20">
        <v>3355</v>
      </c>
      <c r="CA26" s="47" t="s">
        <v>73</v>
      </c>
      <c r="CB26" s="40">
        <v>2002</v>
      </c>
      <c r="CC26" s="64">
        <v>6521.5</v>
      </c>
    </row>
    <row r="27" spans="1:81" ht="12.75">
      <c r="A27" s="2">
        <v>25</v>
      </c>
      <c r="C27" t="s">
        <v>15</v>
      </c>
      <c r="D27" s="40">
        <v>2003</v>
      </c>
      <c r="E27" s="23">
        <v>691</v>
      </c>
      <c r="G27" s="47" t="s">
        <v>67</v>
      </c>
      <c r="H27" s="40">
        <v>2003</v>
      </c>
      <c r="I27" s="23">
        <v>806</v>
      </c>
      <c r="K27" t="s">
        <v>65</v>
      </c>
      <c r="L27" s="40">
        <v>2001</v>
      </c>
      <c r="M27" s="73">
        <v>249</v>
      </c>
      <c r="O27" t="s">
        <v>66</v>
      </c>
      <c r="P27" s="40">
        <v>2001</v>
      </c>
      <c r="Q27" s="23">
        <v>24</v>
      </c>
      <c r="S27" t="s">
        <v>66</v>
      </c>
      <c r="T27" s="40">
        <v>2001</v>
      </c>
      <c r="U27" s="23">
        <v>179</v>
      </c>
      <c r="W27" s="47" t="s">
        <v>67</v>
      </c>
      <c r="X27" s="40">
        <v>2002</v>
      </c>
      <c r="Y27">
        <v>642</v>
      </c>
      <c r="AA27" t="s">
        <v>65</v>
      </c>
      <c r="AB27" s="40">
        <v>2001</v>
      </c>
      <c r="AC27" s="23">
        <v>82</v>
      </c>
      <c r="AE27" t="s">
        <v>66</v>
      </c>
      <c r="AF27" s="40">
        <v>2001</v>
      </c>
      <c r="AG27" s="23">
        <v>471</v>
      </c>
      <c r="AI27" s="47" t="s">
        <v>12</v>
      </c>
      <c r="AJ27" s="40">
        <v>2004</v>
      </c>
      <c r="AK27" s="46">
        <v>0.28</v>
      </c>
      <c r="AM27" s="47" t="s">
        <v>12</v>
      </c>
      <c r="AN27" s="40">
        <v>2002</v>
      </c>
      <c r="AO27" s="46">
        <v>0.346</v>
      </c>
      <c r="AQ27" s="47" t="s">
        <v>59</v>
      </c>
      <c r="AR27" s="40">
        <v>2003</v>
      </c>
      <c r="AS27" s="46">
        <v>0.448</v>
      </c>
      <c r="AU27" s="47" t="s">
        <v>89</v>
      </c>
      <c r="AV27" s="40">
        <v>2003</v>
      </c>
      <c r="AW27" s="23">
        <v>76</v>
      </c>
      <c r="AY27" t="s">
        <v>14</v>
      </c>
      <c r="AZ27" s="40">
        <v>2001</v>
      </c>
      <c r="BA27" s="23">
        <v>60</v>
      </c>
      <c r="BC27" t="s">
        <v>65</v>
      </c>
      <c r="BD27" s="40">
        <v>2001</v>
      </c>
      <c r="BE27" s="23">
        <v>42</v>
      </c>
      <c r="BG27" t="s">
        <v>13</v>
      </c>
      <c r="BH27" s="40">
        <v>2001</v>
      </c>
      <c r="BI27" s="23">
        <v>920</v>
      </c>
      <c r="BK27" s="47" t="s">
        <v>10</v>
      </c>
      <c r="BL27" s="40">
        <v>2003</v>
      </c>
      <c r="BM27" s="24">
        <v>3.9575021682567217</v>
      </c>
      <c r="BO27" s="47" t="s">
        <v>15</v>
      </c>
      <c r="BP27" s="40">
        <v>2003</v>
      </c>
      <c r="BQ27" s="41">
        <v>1.2990886495443248</v>
      </c>
      <c r="BS27" s="47" t="s">
        <v>67</v>
      </c>
      <c r="BT27" s="40">
        <v>2002</v>
      </c>
      <c r="BU27" s="20">
        <v>3181</v>
      </c>
      <c r="BW27" t="s">
        <v>62</v>
      </c>
      <c r="BX27" s="40">
        <v>2001</v>
      </c>
      <c r="BY27" s="20">
        <v>3340.5</v>
      </c>
      <c r="CA27" t="s">
        <v>65</v>
      </c>
      <c r="CB27" s="40">
        <v>2001</v>
      </c>
      <c r="CC27" s="64">
        <v>6507.5</v>
      </c>
    </row>
    <row r="28" spans="1:81" ht="12.75">
      <c r="A28" s="2">
        <v>26</v>
      </c>
      <c r="C28" s="47" t="s">
        <v>88</v>
      </c>
      <c r="D28" s="40">
        <v>2002</v>
      </c>
      <c r="E28" s="68">
        <v>689</v>
      </c>
      <c r="G28" s="47" t="s">
        <v>14</v>
      </c>
      <c r="H28" s="40">
        <v>2005</v>
      </c>
      <c r="I28" s="23">
        <v>806</v>
      </c>
      <c r="K28" s="47" t="s">
        <v>6</v>
      </c>
      <c r="L28" s="40">
        <v>2002</v>
      </c>
      <c r="M28" s="68">
        <v>249</v>
      </c>
      <c r="O28" s="47" t="s">
        <v>13</v>
      </c>
      <c r="P28" s="40">
        <v>2002</v>
      </c>
      <c r="Q28">
        <v>24</v>
      </c>
      <c r="S28" t="s">
        <v>15</v>
      </c>
      <c r="T28" s="40">
        <v>2001</v>
      </c>
      <c r="U28" s="23">
        <v>179</v>
      </c>
      <c r="W28" s="47" t="s">
        <v>11</v>
      </c>
      <c r="X28" s="40">
        <v>2002</v>
      </c>
      <c r="Y28">
        <v>639</v>
      </c>
      <c r="AA28" s="47" t="s">
        <v>88</v>
      </c>
      <c r="AB28" s="40">
        <v>2003</v>
      </c>
      <c r="AC28">
        <v>82</v>
      </c>
      <c r="AE28" s="47" t="s">
        <v>12</v>
      </c>
      <c r="AF28" s="40">
        <v>2003</v>
      </c>
      <c r="AG28">
        <v>461</v>
      </c>
      <c r="AI28" s="47" t="s">
        <v>14</v>
      </c>
      <c r="AJ28" s="40">
        <v>2004</v>
      </c>
      <c r="AK28" s="46">
        <v>0.28</v>
      </c>
      <c r="AM28" s="47" t="s">
        <v>69</v>
      </c>
      <c r="AN28" s="40">
        <v>2002</v>
      </c>
      <c r="AO28" s="46">
        <v>0.346</v>
      </c>
      <c r="AQ28" s="47" t="s">
        <v>73</v>
      </c>
      <c r="AR28" s="40">
        <v>2003</v>
      </c>
      <c r="AS28" s="46">
        <v>0.447</v>
      </c>
      <c r="AU28" t="s">
        <v>15</v>
      </c>
      <c r="AV28" s="40">
        <v>2001</v>
      </c>
      <c r="AW28" s="23">
        <v>74</v>
      </c>
      <c r="AY28" t="s">
        <v>67</v>
      </c>
      <c r="AZ28" s="40">
        <v>2001</v>
      </c>
      <c r="BA28" s="23">
        <v>59</v>
      </c>
      <c r="BC28" t="s">
        <v>73</v>
      </c>
      <c r="BD28" s="40">
        <v>2001</v>
      </c>
      <c r="BE28" s="23">
        <v>42</v>
      </c>
      <c r="BG28" s="47" t="s">
        <v>88</v>
      </c>
      <c r="BH28" s="40">
        <v>2003</v>
      </c>
      <c r="BI28">
        <v>915</v>
      </c>
      <c r="BK28" s="47" t="s">
        <v>89</v>
      </c>
      <c r="BL28" s="40">
        <v>2003</v>
      </c>
      <c r="BM28" s="24">
        <v>3.973699047949051</v>
      </c>
      <c r="BO28" t="s">
        <v>74</v>
      </c>
      <c r="BP28" s="40">
        <v>2001</v>
      </c>
      <c r="BQ28" s="41">
        <v>1.3007496251874064</v>
      </c>
      <c r="BS28" s="47" t="s">
        <v>11</v>
      </c>
      <c r="BT28" s="40">
        <v>2002</v>
      </c>
      <c r="BU28" s="20">
        <v>3179.5</v>
      </c>
      <c r="BW28" s="47" t="s">
        <v>88</v>
      </c>
      <c r="BX28" s="40">
        <v>2003</v>
      </c>
      <c r="BY28" s="20">
        <v>3340.5</v>
      </c>
      <c r="CA28" t="s">
        <v>11</v>
      </c>
      <c r="CB28" s="40">
        <v>2001</v>
      </c>
      <c r="CC28" s="64">
        <v>6501</v>
      </c>
    </row>
    <row r="29" spans="1:81" ht="12.75">
      <c r="A29" s="2">
        <v>27</v>
      </c>
      <c r="C29" t="s">
        <v>113</v>
      </c>
      <c r="D29" s="40">
        <v>2005</v>
      </c>
      <c r="E29" s="23">
        <v>688</v>
      </c>
      <c r="G29" s="47" t="s">
        <v>15</v>
      </c>
      <c r="H29" s="40">
        <v>2005</v>
      </c>
      <c r="I29" s="23">
        <v>804</v>
      </c>
      <c r="K29" s="47" t="s">
        <v>11</v>
      </c>
      <c r="L29" s="40">
        <v>2003</v>
      </c>
      <c r="M29" s="68">
        <v>249</v>
      </c>
      <c r="O29" s="47" t="s">
        <v>59</v>
      </c>
      <c r="P29" s="40">
        <v>2003</v>
      </c>
      <c r="Q29">
        <v>24</v>
      </c>
      <c r="S29" s="47" t="s">
        <v>62</v>
      </c>
      <c r="T29" s="40">
        <v>2002</v>
      </c>
      <c r="U29">
        <v>179</v>
      </c>
      <c r="W29" s="47" t="s">
        <v>12</v>
      </c>
      <c r="X29" s="40">
        <v>2002</v>
      </c>
      <c r="Y29">
        <v>638</v>
      </c>
      <c r="AA29" s="47" t="s">
        <v>60</v>
      </c>
      <c r="AB29" s="40">
        <v>2003</v>
      </c>
      <c r="AC29">
        <v>78</v>
      </c>
      <c r="AE29" s="47" t="s">
        <v>73</v>
      </c>
      <c r="AF29" s="40">
        <v>2002</v>
      </c>
      <c r="AG29">
        <v>460</v>
      </c>
      <c r="AI29" s="47" t="s">
        <v>99</v>
      </c>
      <c r="AJ29" s="40">
        <v>2005</v>
      </c>
      <c r="AK29" s="46">
        <v>0.28</v>
      </c>
      <c r="AM29" s="47" t="s">
        <v>61</v>
      </c>
      <c r="AN29" s="40">
        <v>2003</v>
      </c>
      <c r="AO29" s="46">
        <v>0.345</v>
      </c>
      <c r="AQ29" s="47" t="s">
        <v>60</v>
      </c>
      <c r="AR29" s="40">
        <v>2002</v>
      </c>
      <c r="AS29" s="46">
        <v>0.446</v>
      </c>
      <c r="AU29" s="47" t="s">
        <v>62</v>
      </c>
      <c r="AV29" s="40">
        <v>2002</v>
      </c>
      <c r="AW29">
        <v>74</v>
      </c>
      <c r="AY29" t="s">
        <v>61</v>
      </c>
      <c r="AZ29" s="40">
        <v>2001</v>
      </c>
      <c r="BA29" s="23">
        <v>58</v>
      </c>
      <c r="BC29" t="s">
        <v>74</v>
      </c>
      <c r="BD29" s="40">
        <v>2001</v>
      </c>
      <c r="BE29" s="23">
        <v>42</v>
      </c>
      <c r="BG29" s="47" t="s">
        <v>95</v>
      </c>
      <c r="BH29" s="40">
        <v>2003</v>
      </c>
      <c r="BI29" s="23">
        <v>910</v>
      </c>
      <c r="BK29" t="s">
        <v>60</v>
      </c>
      <c r="BL29" s="40">
        <v>2001</v>
      </c>
      <c r="BM29" s="24">
        <v>3.9745434421693413</v>
      </c>
      <c r="BO29" s="47" t="s">
        <v>61</v>
      </c>
      <c r="BP29" s="40">
        <v>2003</v>
      </c>
      <c r="BQ29" s="41">
        <v>1.3008107716189763</v>
      </c>
      <c r="BS29" t="s">
        <v>59</v>
      </c>
      <c r="BT29" s="40">
        <v>2001</v>
      </c>
      <c r="BU29" s="20">
        <v>3172</v>
      </c>
      <c r="BW29" s="47" t="s">
        <v>15</v>
      </c>
      <c r="BX29" s="40">
        <v>2003</v>
      </c>
      <c r="BY29" s="20">
        <v>3305.5</v>
      </c>
      <c r="CA29" s="47" t="s">
        <v>12</v>
      </c>
      <c r="CB29" s="40">
        <v>2002</v>
      </c>
      <c r="CC29" s="64">
        <v>6497</v>
      </c>
    </row>
    <row r="30" spans="1:81" ht="12.75">
      <c r="A30" s="2">
        <v>28</v>
      </c>
      <c r="C30" t="s">
        <v>59</v>
      </c>
      <c r="D30" s="40">
        <v>2001</v>
      </c>
      <c r="E30" s="23">
        <v>686</v>
      </c>
      <c r="G30" t="s">
        <v>15</v>
      </c>
      <c r="H30" s="40">
        <v>2001</v>
      </c>
      <c r="I30" s="23">
        <v>803</v>
      </c>
      <c r="K30" s="47" t="s">
        <v>12</v>
      </c>
      <c r="L30" s="40">
        <v>2003</v>
      </c>
      <c r="M30" s="68">
        <v>249</v>
      </c>
      <c r="O30" t="s">
        <v>68</v>
      </c>
      <c r="P30" s="40">
        <v>2001</v>
      </c>
      <c r="Q30" s="23">
        <v>23</v>
      </c>
      <c r="S30" s="47" t="s">
        <v>69</v>
      </c>
      <c r="T30" s="40">
        <v>2003</v>
      </c>
      <c r="U30" s="23">
        <v>179</v>
      </c>
      <c r="W30" s="47" t="s">
        <v>62</v>
      </c>
      <c r="X30" s="40">
        <v>2003</v>
      </c>
      <c r="Y30">
        <v>636</v>
      </c>
      <c r="AA30" s="47" t="s">
        <v>12</v>
      </c>
      <c r="AB30" s="40">
        <v>2003</v>
      </c>
      <c r="AC30">
        <v>78</v>
      </c>
      <c r="AE30" t="s">
        <v>67</v>
      </c>
      <c r="AF30" s="40">
        <v>2001</v>
      </c>
      <c r="AG30" s="23">
        <v>457</v>
      </c>
      <c r="AI30" s="47" t="s">
        <v>15</v>
      </c>
      <c r="AJ30" s="40">
        <v>2004</v>
      </c>
      <c r="AK30" s="46">
        <v>0.279</v>
      </c>
      <c r="AM30" s="47" t="s">
        <v>68</v>
      </c>
      <c r="AN30" s="40">
        <v>2002</v>
      </c>
      <c r="AO30" s="46">
        <v>0.344</v>
      </c>
      <c r="AQ30" s="47" t="s">
        <v>12</v>
      </c>
      <c r="AR30" s="40">
        <v>2003</v>
      </c>
      <c r="AS30" s="46">
        <v>0.446</v>
      </c>
      <c r="AU30" t="s">
        <v>74</v>
      </c>
      <c r="AV30" s="40">
        <v>2001</v>
      </c>
      <c r="AW30" s="23">
        <v>72</v>
      </c>
      <c r="AY30" s="47" t="s">
        <v>89</v>
      </c>
      <c r="AZ30" s="40">
        <v>2002</v>
      </c>
      <c r="BA30">
        <v>52</v>
      </c>
      <c r="BC30" s="47" t="s">
        <v>13</v>
      </c>
      <c r="BD30" s="40">
        <v>2002</v>
      </c>
      <c r="BE30">
        <v>41</v>
      </c>
      <c r="BG30" t="s">
        <v>14</v>
      </c>
      <c r="BH30" s="40">
        <v>2001</v>
      </c>
      <c r="BI30" s="23">
        <v>908</v>
      </c>
      <c r="BK30" s="47" t="s">
        <v>62</v>
      </c>
      <c r="BL30" s="40">
        <v>2002</v>
      </c>
      <c r="BM30" s="41">
        <v>3.983</v>
      </c>
      <c r="BO30" s="47" t="s">
        <v>63</v>
      </c>
      <c r="BP30" s="40">
        <v>2002</v>
      </c>
      <c r="BQ30" s="41">
        <v>1.302</v>
      </c>
      <c r="BS30" s="47" t="s">
        <v>12</v>
      </c>
      <c r="BT30" s="40">
        <v>2003</v>
      </c>
      <c r="BU30" s="20">
        <v>3160.5</v>
      </c>
      <c r="BW30" s="47" t="s">
        <v>63</v>
      </c>
      <c r="BX30" s="40">
        <v>2003</v>
      </c>
      <c r="BY30" s="20">
        <v>3286</v>
      </c>
      <c r="CA30" s="47" t="s">
        <v>6</v>
      </c>
      <c r="CB30" s="40">
        <v>2003</v>
      </c>
      <c r="CC30" s="64">
        <v>6494.5</v>
      </c>
    </row>
    <row r="31" spans="1:81" ht="12.75">
      <c r="A31" s="2">
        <v>29</v>
      </c>
      <c r="C31" s="47" t="s">
        <v>65</v>
      </c>
      <c r="D31" s="40">
        <v>2003</v>
      </c>
      <c r="E31" s="68">
        <v>686</v>
      </c>
      <c r="G31" s="47" t="s">
        <v>12</v>
      </c>
      <c r="H31" s="40">
        <v>2004</v>
      </c>
      <c r="I31" s="23">
        <v>803</v>
      </c>
      <c r="K31" t="s">
        <v>6</v>
      </c>
      <c r="L31" s="40">
        <v>2001</v>
      </c>
      <c r="M31" s="73">
        <v>248</v>
      </c>
      <c r="O31" t="s">
        <v>61</v>
      </c>
      <c r="P31" s="40">
        <v>2001</v>
      </c>
      <c r="Q31" s="23">
        <v>23</v>
      </c>
      <c r="S31" s="47" t="s">
        <v>11</v>
      </c>
      <c r="T31" s="40">
        <v>2002</v>
      </c>
      <c r="U31">
        <v>178</v>
      </c>
      <c r="W31" s="47" t="s">
        <v>88</v>
      </c>
      <c r="X31" s="40">
        <v>2002</v>
      </c>
      <c r="Y31">
        <v>635</v>
      </c>
      <c r="AA31" t="s">
        <v>59</v>
      </c>
      <c r="AB31" s="40">
        <v>2001</v>
      </c>
      <c r="AC31" s="23">
        <v>77</v>
      </c>
      <c r="AE31" s="47" t="s">
        <v>69</v>
      </c>
      <c r="AF31" s="40">
        <v>2002</v>
      </c>
      <c r="AG31">
        <v>456</v>
      </c>
      <c r="AI31" s="47" t="s">
        <v>63</v>
      </c>
      <c r="AJ31" s="40">
        <v>2002</v>
      </c>
      <c r="AK31" s="46">
        <v>0.278</v>
      </c>
      <c r="AM31" s="47" t="s">
        <v>6</v>
      </c>
      <c r="AN31" s="40">
        <v>2002</v>
      </c>
      <c r="AO31" s="46">
        <v>0.343</v>
      </c>
      <c r="AQ31" s="47" t="s">
        <v>6</v>
      </c>
      <c r="AR31" s="40">
        <v>2002</v>
      </c>
      <c r="AS31" s="46">
        <v>0.445</v>
      </c>
      <c r="AU31" s="47" t="s">
        <v>10</v>
      </c>
      <c r="AV31" s="40">
        <v>2002</v>
      </c>
      <c r="AW31">
        <v>71</v>
      </c>
      <c r="AY31" s="47" t="s">
        <v>88</v>
      </c>
      <c r="AZ31" s="40">
        <v>2003</v>
      </c>
      <c r="BA31" s="23">
        <v>52</v>
      </c>
      <c r="BC31" t="s">
        <v>61</v>
      </c>
      <c r="BD31" s="40">
        <v>2001</v>
      </c>
      <c r="BE31" s="23">
        <v>40</v>
      </c>
      <c r="BG31" s="47" t="s">
        <v>14</v>
      </c>
      <c r="BH31" s="40">
        <v>2003</v>
      </c>
      <c r="BI31">
        <v>899</v>
      </c>
      <c r="BK31" s="47" t="s">
        <v>15</v>
      </c>
      <c r="BL31" s="40">
        <v>2003</v>
      </c>
      <c r="BM31" s="24">
        <v>4.004142502071251</v>
      </c>
      <c r="BO31" s="47" t="s">
        <v>65</v>
      </c>
      <c r="BP31" s="40">
        <v>2003</v>
      </c>
      <c r="BQ31" s="41">
        <v>1.3045993198732946</v>
      </c>
      <c r="BS31" t="s">
        <v>6</v>
      </c>
      <c r="BT31" s="40">
        <v>2001</v>
      </c>
      <c r="BU31" s="20">
        <v>3160</v>
      </c>
      <c r="BW31" s="47" t="s">
        <v>12</v>
      </c>
      <c r="BX31" s="40">
        <v>2002</v>
      </c>
      <c r="BY31" s="20">
        <v>3283</v>
      </c>
      <c r="CA31" s="47" t="s">
        <v>62</v>
      </c>
      <c r="CB31" s="40">
        <v>2002</v>
      </c>
      <c r="CC31" s="64">
        <v>6446</v>
      </c>
    </row>
    <row r="32" spans="1:81" ht="12.75">
      <c r="A32" s="2">
        <v>30</v>
      </c>
      <c r="C32" t="s">
        <v>60</v>
      </c>
      <c r="D32" s="40">
        <v>2001</v>
      </c>
      <c r="E32" s="23">
        <v>682</v>
      </c>
      <c r="G32" s="47" t="s">
        <v>6</v>
      </c>
      <c r="H32" s="40">
        <v>2002</v>
      </c>
      <c r="I32" s="23">
        <v>802</v>
      </c>
      <c r="K32" t="s">
        <v>67</v>
      </c>
      <c r="L32" s="40">
        <v>2001</v>
      </c>
      <c r="M32" s="73">
        <v>248</v>
      </c>
      <c r="O32" s="47" t="s">
        <v>61</v>
      </c>
      <c r="P32" s="40">
        <v>2002</v>
      </c>
      <c r="Q32">
        <v>23</v>
      </c>
      <c r="S32" s="47" t="s">
        <v>65</v>
      </c>
      <c r="T32" s="40">
        <v>2002</v>
      </c>
      <c r="U32">
        <v>178</v>
      </c>
      <c r="W32" s="47" t="s">
        <v>63</v>
      </c>
      <c r="X32" s="40">
        <v>2002</v>
      </c>
      <c r="Y32">
        <v>632</v>
      </c>
      <c r="AA32" s="47" t="s">
        <v>62</v>
      </c>
      <c r="AB32" s="40">
        <v>2003</v>
      </c>
      <c r="AC32">
        <v>77</v>
      </c>
      <c r="AE32" s="47" t="s">
        <v>11</v>
      </c>
      <c r="AF32" s="40">
        <v>2002</v>
      </c>
      <c r="AG32">
        <v>455</v>
      </c>
      <c r="AI32" s="47" t="s">
        <v>65</v>
      </c>
      <c r="AJ32" s="40">
        <v>2003</v>
      </c>
      <c r="AK32" s="46">
        <v>0.278</v>
      </c>
      <c r="AM32" s="47" t="s">
        <v>60</v>
      </c>
      <c r="AN32" s="40">
        <v>2002</v>
      </c>
      <c r="AO32" s="46">
        <v>0.343</v>
      </c>
      <c r="AQ32" s="47" t="s">
        <v>11</v>
      </c>
      <c r="AR32" s="40">
        <v>2003</v>
      </c>
      <c r="AS32" s="46">
        <v>0.444</v>
      </c>
      <c r="AU32" s="47" t="s">
        <v>14</v>
      </c>
      <c r="AV32" s="40">
        <v>2002</v>
      </c>
      <c r="AW32">
        <v>71</v>
      </c>
      <c r="AY32" s="47" t="s">
        <v>67</v>
      </c>
      <c r="AZ32" s="40">
        <v>2003</v>
      </c>
      <c r="BA32">
        <v>52</v>
      </c>
      <c r="BC32" s="47" t="s">
        <v>73</v>
      </c>
      <c r="BD32" s="40">
        <v>2002</v>
      </c>
      <c r="BE32">
        <v>40</v>
      </c>
      <c r="BG32" t="s">
        <v>64</v>
      </c>
      <c r="BH32" s="40">
        <v>2001</v>
      </c>
      <c r="BI32" s="23">
        <v>898</v>
      </c>
      <c r="BK32" s="47" t="s">
        <v>14</v>
      </c>
      <c r="BL32" s="40">
        <v>2002</v>
      </c>
      <c r="BM32" s="41">
        <v>4.008</v>
      </c>
      <c r="BO32" s="47" t="s">
        <v>15</v>
      </c>
      <c r="BP32" s="40">
        <v>2002</v>
      </c>
      <c r="BQ32" s="41">
        <v>1.306</v>
      </c>
      <c r="BS32" s="47" t="s">
        <v>6</v>
      </c>
      <c r="BT32" s="40">
        <v>2002</v>
      </c>
      <c r="BU32" s="20">
        <v>3113</v>
      </c>
      <c r="BW32" t="s">
        <v>60</v>
      </c>
      <c r="BX32" s="40">
        <v>2001</v>
      </c>
      <c r="BY32" s="20">
        <v>3265</v>
      </c>
      <c r="CA32" s="47" t="s">
        <v>89</v>
      </c>
      <c r="CB32" s="40">
        <v>2003</v>
      </c>
      <c r="CC32" s="64">
        <v>6419.5</v>
      </c>
    </row>
    <row r="33" spans="1:80" ht="12.75">
      <c r="A33" s="2"/>
      <c r="C33" s="47"/>
      <c r="D33" s="40"/>
      <c r="E33" s="68"/>
      <c r="G33" s="47"/>
      <c r="H33" s="40"/>
      <c r="I33" s="23"/>
      <c r="K33" s="47"/>
      <c r="L33" s="40"/>
      <c r="O33" s="47"/>
      <c r="P33" s="40"/>
      <c r="Q33" s="23"/>
      <c r="T33" s="40"/>
      <c r="U33" s="23"/>
      <c r="W33" s="47"/>
      <c r="X33" s="40"/>
      <c r="Y33" s="23"/>
      <c r="AB33" s="40"/>
      <c r="AC33" s="23"/>
      <c r="AE33" s="47"/>
      <c r="AF33" s="40"/>
      <c r="AG33" s="23"/>
      <c r="AI33" s="47"/>
      <c r="AJ33" s="40"/>
      <c r="AK33" s="46"/>
      <c r="AM33" s="47"/>
      <c r="AN33" s="40"/>
      <c r="AO33" s="46"/>
      <c r="AQ33" s="47"/>
      <c r="AR33" s="40"/>
      <c r="AS33" s="46"/>
      <c r="AU33" s="47"/>
      <c r="AV33" s="40"/>
      <c r="AW33" s="23"/>
      <c r="AY33" s="47"/>
      <c r="AZ33" s="40"/>
      <c r="BC33" s="47"/>
      <c r="BD33" s="40"/>
      <c r="BG33" s="47"/>
      <c r="BH33" s="40"/>
      <c r="BL33" s="40"/>
      <c r="BM33" s="24"/>
      <c r="BP33" s="40"/>
      <c r="BS33" s="47"/>
      <c r="BT33" s="40"/>
      <c r="BW33" s="47"/>
      <c r="BX33" s="40"/>
      <c r="CB33" s="40"/>
    </row>
    <row r="34" spans="1:80" ht="12.75">
      <c r="A34" s="2"/>
      <c r="C34" s="105" t="s">
        <v>118</v>
      </c>
      <c r="D34" s="40"/>
      <c r="E34" s="68"/>
      <c r="G34" s="105" t="s">
        <v>118</v>
      </c>
      <c r="H34" s="40"/>
      <c r="I34" s="23"/>
      <c r="K34" s="47"/>
      <c r="L34" s="40"/>
      <c r="P34" s="40"/>
      <c r="Q34" s="23"/>
      <c r="S34" s="105" t="s">
        <v>118</v>
      </c>
      <c r="T34" s="40"/>
      <c r="W34" s="47"/>
      <c r="X34" s="40"/>
      <c r="AB34" s="40"/>
      <c r="AC34" s="23"/>
      <c r="AF34" s="40"/>
      <c r="AG34" s="23"/>
      <c r="AI34" s="105" t="s">
        <v>118</v>
      </c>
      <c r="AJ34" s="40"/>
      <c r="AK34" s="46"/>
      <c r="AM34" s="47"/>
      <c r="AN34" s="40"/>
      <c r="AO34" s="46"/>
      <c r="AQ34" s="47"/>
      <c r="AR34" s="40"/>
      <c r="AS34" s="46"/>
      <c r="AU34" s="47"/>
      <c r="AV34" s="40"/>
      <c r="AY34" s="47"/>
      <c r="AZ34" s="40"/>
      <c r="BD34" s="40"/>
      <c r="BE34" s="23"/>
      <c r="BG34" s="47"/>
      <c r="BH34" s="40"/>
      <c r="BK34" t="s">
        <v>79</v>
      </c>
      <c r="BO34" t="s">
        <v>79</v>
      </c>
      <c r="BT34" s="40"/>
      <c r="BX34" s="40"/>
      <c r="CA34" s="47"/>
      <c r="CB34" s="40"/>
    </row>
    <row r="35" spans="1:80" ht="12.75">
      <c r="A35" s="2"/>
      <c r="C35" s="47"/>
      <c r="D35" s="40"/>
      <c r="E35" s="47"/>
      <c r="G35" s="47"/>
      <c r="H35" s="40"/>
      <c r="I35" s="23"/>
      <c r="K35" s="47"/>
      <c r="L35" s="40"/>
      <c r="P35" s="40"/>
      <c r="Q35" s="23"/>
      <c r="S35" s="47"/>
      <c r="T35" s="40"/>
      <c r="W35" s="47"/>
      <c r="X35" s="40"/>
      <c r="AA35" s="47"/>
      <c r="AB35" s="40"/>
      <c r="AC35" s="23"/>
      <c r="AE35" s="47"/>
      <c r="AF35" s="40"/>
      <c r="AI35" s="47"/>
      <c r="AJ35" s="40"/>
      <c r="AK35" s="46"/>
      <c r="AM35" s="47"/>
      <c r="AN35" s="40"/>
      <c r="AO35" s="46"/>
      <c r="AQ35" s="47"/>
      <c r="AR35" s="40"/>
      <c r="AS35" s="46"/>
      <c r="AV35" s="40"/>
      <c r="AW35" s="23"/>
      <c r="AY35" s="47"/>
      <c r="AZ35" s="40"/>
      <c r="BC35" s="47"/>
      <c r="BD35" s="40"/>
      <c r="BG35" s="47"/>
      <c r="BH35" s="40"/>
      <c r="BL35" s="40"/>
      <c r="BM35" s="24"/>
      <c r="BP35" s="40"/>
      <c r="BT35" s="40"/>
      <c r="BW35" s="47"/>
      <c r="BX35" s="40"/>
      <c r="CA35" s="47"/>
      <c r="CB35" s="40"/>
    </row>
    <row r="36" spans="1:80" ht="12.75">
      <c r="A36" s="2"/>
      <c r="C36" s="47"/>
      <c r="D36" s="40"/>
      <c r="E36" s="68"/>
      <c r="G36" s="47"/>
      <c r="H36" s="40"/>
      <c r="I36" s="23"/>
      <c r="L36" s="40"/>
      <c r="M36" s="73"/>
      <c r="P36" s="40"/>
      <c r="Q36" s="23"/>
      <c r="S36" s="47"/>
      <c r="T36" s="40"/>
      <c r="U36" s="23"/>
      <c r="X36" s="40"/>
      <c r="Y36" s="23"/>
      <c r="AA36" s="47"/>
      <c r="AB36" s="40"/>
      <c r="AE36" s="47"/>
      <c r="AF36" s="40"/>
      <c r="AI36" s="47"/>
      <c r="AJ36" s="40"/>
      <c r="AK36" s="46"/>
      <c r="AM36" s="47"/>
      <c r="AN36" s="40"/>
      <c r="AO36" s="46"/>
      <c r="AQ36" s="47"/>
      <c r="AR36" s="40"/>
      <c r="AS36" s="46"/>
      <c r="AU36" s="47"/>
      <c r="AV36" s="40"/>
      <c r="AW36" s="23"/>
      <c r="AZ36" s="40"/>
      <c r="BA36" s="23"/>
      <c r="BD36" s="40"/>
      <c r="BE36" s="23"/>
      <c r="BG36" s="47"/>
      <c r="BH36" s="40"/>
      <c r="BK36" s="47"/>
      <c r="BL36" s="40"/>
      <c r="BM36" s="24"/>
      <c r="BO36" s="47"/>
      <c r="BP36" s="40"/>
      <c r="BT36" s="40"/>
      <c r="BW36" s="47"/>
      <c r="BX36" s="40"/>
      <c r="CA36" s="47"/>
      <c r="CB36" s="40"/>
    </row>
    <row r="37" spans="1:80" ht="12.75">
      <c r="A37" s="2"/>
      <c r="D37" s="40"/>
      <c r="E37" s="47"/>
      <c r="H37" s="40"/>
      <c r="I37" s="23"/>
      <c r="K37" s="47"/>
      <c r="L37" s="40"/>
      <c r="O37" s="47"/>
      <c r="P37" s="40"/>
      <c r="S37" s="47"/>
      <c r="T37" s="40"/>
      <c r="X37" s="40"/>
      <c r="Y37" s="23"/>
      <c r="AA37" s="47"/>
      <c r="AB37" s="40"/>
      <c r="AE37" s="47"/>
      <c r="AF37" s="40"/>
      <c r="AG37" s="23"/>
      <c r="AI37" s="47"/>
      <c r="AJ37" s="40"/>
      <c r="AK37" s="46"/>
      <c r="AM37" s="47"/>
      <c r="AN37" s="40"/>
      <c r="AO37" s="46"/>
      <c r="AQ37" s="47"/>
      <c r="AR37" s="40"/>
      <c r="AS37" s="46"/>
      <c r="AU37" s="47"/>
      <c r="AV37" s="40"/>
      <c r="AZ37" s="40"/>
      <c r="BA37" s="23"/>
      <c r="BC37" s="47"/>
      <c r="BD37" s="40"/>
      <c r="BG37" s="47"/>
      <c r="BH37" s="40"/>
      <c r="BK37" s="47"/>
      <c r="BL37" s="40"/>
      <c r="BM37" s="41"/>
      <c r="BO37" s="47"/>
      <c r="BP37" s="40"/>
      <c r="BS37" s="47"/>
      <c r="BT37" s="40"/>
      <c r="BW37" s="47"/>
      <c r="BX37" s="40"/>
      <c r="CA37" s="47"/>
      <c r="CB37" s="40"/>
    </row>
    <row r="38" spans="1:80" ht="12.75">
      <c r="A38" s="2"/>
      <c r="C38" s="47"/>
      <c r="D38" s="40"/>
      <c r="E38" s="68"/>
      <c r="G38" s="47"/>
      <c r="H38" s="40"/>
      <c r="I38" s="23"/>
      <c r="K38" s="47"/>
      <c r="L38" s="40"/>
      <c r="P38" s="40"/>
      <c r="Q38" s="23"/>
      <c r="S38" s="47"/>
      <c r="T38" s="40"/>
      <c r="X38" s="40"/>
      <c r="Y38" s="23"/>
      <c r="AA38" s="47"/>
      <c r="AB38" s="40"/>
      <c r="AC38" s="23"/>
      <c r="AE38" s="47"/>
      <c r="AF38" s="40"/>
      <c r="AI38" s="47"/>
      <c r="AJ38" s="40"/>
      <c r="AK38" s="46"/>
      <c r="AM38" s="47"/>
      <c r="AN38" s="40"/>
      <c r="AO38" s="46"/>
      <c r="AQ38" s="47"/>
      <c r="AR38" s="40"/>
      <c r="AS38" s="46"/>
      <c r="AU38" s="47"/>
      <c r="AV38" s="40"/>
      <c r="AZ38" s="40"/>
      <c r="BA38" s="23"/>
      <c r="BC38" s="47"/>
      <c r="BD38" s="40"/>
      <c r="BG38" s="47"/>
      <c r="BH38" s="40"/>
      <c r="BL38" s="40"/>
      <c r="BM38" s="24"/>
      <c r="BP38" s="40"/>
      <c r="BS38" s="47"/>
      <c r="BT38" s="40"/>
      <c r="BW38" s="47"/>
      <c r="BX38" s="40"/>
      <c r="CA38" s="47"/>
      <c r="CB38" s="40"/>
    </row>
    <row r="39" spans="1:80" ht="12.75">
      <c r="A39" s="2"/>
      <c r="D39" s="40"/>
      <c r="E39" s="23"/>
      <c r="G39" s="47"/>
      <c r="H39" s="40"/>
      <c r="L39" s="40"/>
      <c r="M39" s="73"/>
      <c r="P39" s="40"/>
      <c r="Q39" s="23"/>
      <c r="S39" s="47"/>
      <c r="T39" s="40"/>
      <c r="W39" s="47"/>
      <c r="X39" s="40"/>
      <c r="AB39" s="40"/>
      <c r="AC39" s="23"/>
      <c r="AF39" s="40"/>
      <c r="AG39" s="23"/>
      <c r="AI39" s="47"/>
      <c r="AJ39" s="40"/>
      <c r="AK39" s="46"/>
      <c r="AM39" s="47"/>
      <c r="AN39" s="40"/>
      <c r="AO39" s="46"/>
      <c r="AQ39" s="47"/>
      <c r="AR39" s="40"/>
      <c r="AS39" s="46"/>
      <c r="AV39" s="40"/>
      <c r="AW39" s="23"/>
      <c r="AY39" s="47"/>
      <c r="AZ39" s="40"/>
      <c r="BC39" s="47"/>
      <c r="BD39" s="40"/>
      <c r="BG39" s="47"/>
      <c r="BH39" s="40"/>
      <c r="BL39" s="40"/>
      <c r="BM39" s="24"/>
      <c r="BO39" s="47"/>
      <c r="BP39" s="40"/>
      <c r="BT39" s="40"/>
      <c r="BX39" s="40"/>
      <c r="CB39" s="40"/>
    </row>
    <row r="40" spans="1:80" ht="12.75">
      <c r="A40" s="2"/>
      <c r="D40" s="40"/>
      <c r="E40" s="23"/>
      <c r="G40" s="47"/>
      <c r="H40" s="40"/>
      <c r="L40" s="40"/>
      <c r="M40" s="73"/>
      <c r="O40" s="47"/>
      <c r="P40" s="40"/>
      <c r="S40" s="47"/>
      <c r="T40" s="40"/>
      <c r="X40" s="40"/>
      <c r="Y40" s="23"/>
      <c r="AA40" s="47"/>
      <c r="AB40" s="40"/>
      <c r="AF40" s="40"/>
      <c r="AG40" s="23"/>
      <c r="AI40" s="47"/>
      <c r="AJ40" s="40"/>
      <c r="AK40" s="46"/>
      <c r="AM40" s="47"/>
      <c r="AN40" s="40"/>
      <c r="AO40" s="46"/>
      <c r="AQ40" s="47"/>
      <c r="AR40" s="40"/>
      <c r="AS40" s="46"/>
      <c r="AV40" s="40"/>
      <c r="AW40" s="23"/>
      <c r="AY40" s="47"/>
      <c r="AZ40" s="40"/>
      <c r="BA40" s="23"/>
      <c r="BD40" s="40"/>
      <c r="BE40" s="23"/>
      <c r="BG40" s="47"/>
      <c r="BH40" s="40"/>
      <c r="BK40" s="47"/>
      <c r="BL40" s="40"/>
      <c r="BM40" s="24"/>
      <c r="BP40" s="40"/>
      <c r="BT40" s="40"/>
      <c r="BX40" s="40"/>
      <c r="CA40" s="47"/>
      <c r="CB40" s="40"/>
    </row>
    <row r="41" spans="1:80" ht="12.75">
      <c r="A41" s="2"/>
      <c r="C41" s="47"/>
      <c r="D41" s="40"/>
      <c r="E41" s="68"/>
      <c r="H41" s="40"/>
      <c r="I41" s="23"/>
      <c r="K41" s="47"/>
      <c r="L41" s="40"/>
      <c r="O41" s="47"/>
      <c r="P41" s="40"/>
      <c r="S41" s="47"/>
      <c r="T41" s="40"/>
      <c r="W41" s="47"/>
      <c r="X41" s="40"/>
      <c r="AA41" s="47"/>
      <c r="AB41" s="40"/>
      <c r="AE41" s="47"/>
      <c r="AF41" s="40"/>
      <c r="AI41" s="47"/>
      <c r="AJ41" s="40"/>
      <c r="AK41" s="46"/>
      <c r="AM41" s="47"/>
      <c r="AN41" s="40"/>
      <c r="AO41" s="46"/>
      <c r="AQ41" s="47"/>
      <c r="AR41" s="40"/>
      <c r="AS41" s="46"/>
      <c r="AV41" s="40"/>
      <c r="AW41" s="23"/>
      <c r="AY41" s="47"/>
      <c r="AZ41" s="40"/>
      <c r="BC41" s="47"/>
      <c r="BD41" s="40"/>
      <c r="BG41" s="47"/>
      <c r="BH41" s="40"/>
      <c r="BL41" s="40"/>
      <c r="BM41" s="24"/>
      <c r="BO41" s="47"/>
      <c r="BP41" s="40"/>
      <c r="BT41" s="40"/>
      <c r="BX41" s="40"/>
      <c r="CA41" s="47"/>
      <c r="CB41" s="40"/>
    </row>
    <row r="42" spans="1:80" ht="12.75">
      <c r="A42" s="2"/>
      <c r="C42" s="47"/>
      <c r="D42" s="40"/>
      <c r="E42" s="68"/>
      <c r="H42" s="40"/>
      <c r="I42" s="23"/>
      <c r="K42" s="47"/>
      <c r="L42" s="40"/>
      <c r="O42" s="47"/>
      <c r="P42" s="40"/>
      <c r="S42" s="47"/>
      <c r="T42" s="40"/>
      <c r="W42" s="47"/>
      <c r="X42" s="40"/>
      <c r="AA42" s="47"/>
      <c r="AB42" s="40"/>
      <c r="AE42" s="47"/>
      <c r="AF42" s="40"/>
      <c r="AI42" s="47"/>
      <c r="AJ42" s="40"/>
      <c r="AK42" s="46"/>
      <c r="AM42" s="47"/>
      <c r="AN42" s="40"/>
      <c r="AO42" s="46"/>
      <c r="AQ42" s="47"/>
      <c r="AR42" s="40"/>
      <c r="AS42" s="46"/>
      <c r="AU42" s="47"/>
      <c r="AV42" s="40"/>
      <c r="AY42" s="47"/>
      <c r="AZ42" s="40"/>
      <c r="BD42" s="40"/>
      <c r="BE42" s="23"/>
      <c r="BG42" s="47"/>
      <c r="BH42" s="40"/>
      <c r="BL42" s="40"/>
      <c r="BM42" s="24"/>
      <c r="BP42" s="40"/>
      <c r="BS42" s="47"/>
      <c r="BT42" s="40"/>
      <c r="BW42" s="47"/>
      <c r="BX42" s="40"/>
      <c r="CA42" s="47"/>
      <c r="CB42" s="40"/>
    </row>
    <row r="43" spans="1:80" ht="12.75">
      <c r="A43" s="2"/>
      <c r="C43" s="47"/>
      <c r="D43" s="40"/>
      <c r="E43" s="68"/>
      <c r="H43" s="40"/>
      <c r="I43" s="23"/>
      <c r="K43" s="47"/>
      <c r="L43" s="40"/>
      <c r="P43" s="40"/>
      <c r="Q43" s="23"/>
      <c r="S43" s="47"/>
      <c r="T43" s="40"/>
      <c r="X43" s="40"/>
      <c r="Y43" s="23"/>
      <c r="AA43" s="47"/>
      <c r="AB43" s="40"/>
      <c r="AE43" s="47"/>
      <c r="AF43" s="40"/>
      <c r="AI43" s="47"/>
      <c r="AJ43" s="40"/>
      <c r="AK43" s="46"/>
      <c r="AU43" s="47"/>
      <c r="AV43" s="40"/>
      <c r="AY43" s="47"/>
      <c r="AZ43" s="40"/>
      <c r="BD43" s="40"/>
      <c r="BE43" s="23"/>
      <c r="BG43" s="47"/>
      <c r="BH43" s="40"/>
      <c r="BK43" s="47"/>
      <c r="BL43" s="40"/>
      <c r="BM43" s="24"/>
      <c r="BO43" s="47"/>
      <c r="BP43" s="40"/>
      <c r="BS43" s="47"/>
      <c r="BT43" s="40"/>
      <c r="BW43" s="47"/>
      <c r="BX43" s="40"/>
      <c r="CB43" s="40"/>
    </row>
    <row r="44" spans="1:80" ht="12.75">
      <c r="A44" s="2"/>
      <c r="D44" s="40"/>
      <c r="E44" s="23"/>
      <c r="G44" s="47"/>
      <c r="H44" s="40"/>
      <c r="I44" s="23"/>
      <c r="L44" s="40"/>
      <c r="M44" s="73"/>
      <c r="O44" s="47"/>
      <c r="P44" s="40"/>
      <c r="S44" s="47"/>
      <c r="T44" s="40"/>
      <c r="U44" s="23"/>
      <c r="W44" s="47"/>
      <c r="X44" s="40"/>
      <c r="AA44" s="47"/>
      <c r="AB44" s="40"/>
      <c r="AF44" s="40"/>
      <c r="AG44" s="23"/>
      <c r="AI44" s="47"/>
      <c r="AJ44" s="40"/>
      <c r="AK44" s="46"/>
      <c r="AV44" s="40"/>
      <c r="AW44" s="23"/>
      <c r="AZ44" s="40"/>
      <c r="BA44" s="23"/>
      <c r="BD44" s="40"/>
      <c r="BE44" s="23"/>
      <c r="BH44" s="40"/>
      <c r="BI44" s="23"/>
      <c r="BK44" s="47"/>
      <c r="BL44" s="40"/>
      <c r="BM44" s="24"/>
      <c r="BP44" s="40"/>
      <c r="BS44" s="47"/>
      <c r="BT44" s="40"/>
      <c r="BX44" s="40"/>
      <c r="CA44" s="47"/>
      <c r="CB44" s="40"/>
    </row>
    <row r="45" spans="1:80" ht="12.75">
      <c r="A45" s="2"/>
      <c r="D45" s="40"/>
      <c r="E45" s="47"/>
      <c r="G45" s="47"/>
      <c r="H45" s="40"/>
      <c r="I45" s="23"/>
      <c r="L45" s="40"/>
      <c r="M45" s="73"/>
      <c r="O45" s="47"/>
      <c r="P45" s="40"/>
      <c r="T45" s="40"/>
      <c r="U45" s="23"/>
      <c r="W45" s="47"/>
      <c r="X45" s="40"/>
      <c r="Y45" s="23"/>
      <c r="AA45" s="47"/>
      <c r="AB45" s="40"/>
      <c r="AF45" s="40"/>
      <c r="AG45" s="23"/>
      <c r="AI45" s="47"/>
      <c r="AJ45" s="40"/>
      <c r="AK45" s="46"/>
      <c r="AV45" s="40"/>
      <c r="AW45" s="23"/>
      <c r="AZ45" s="40"/>
      <c r="BA45" s="23"/>
      <c r="BC45" s="47"/>
      <c r="BD45" s="40"/>
      <c r="BG45" s="47"/>
      <c r="BH45" s="40"/>
      <c r="BL45" s="40"/>
      <c r="BM45" s="24"/>
      <c r="BP45" s="40"/>
      <c r="BT45" s="40"/>
      <c r="BW45" s="47"/>
      <c r="BX45" s="40"/>
      <c r="CB45" s="40"/>
    </row>
    <row r="46" spans="1:80" ht="12.75">
      <c r="A46" s="2"/>
      <c r="C46" s="47"/>
      <c r="D46" s="40"/>
      <c r="E46" s="47"/>
      <c r="G46" s="47"/>
      <c r="H46" s="40"/>
      <c r="I46" s="23"/>
      <c r="L46" s="40"/>
      <c r="M46" s="73"/>
      <c r="O46" s="47"/>
      <c r="P46" s="40"/>
      <c r="S46" s="47"/>
      <c r="T46" s="40"/>
      <c r="W46" s="47"/>
      <c r="X46" s="40"/>
      <c r="AB46" s="40"/>
      <c r="AC46" s="23"/>
      <c r="AF46" s="40"/>
      <c r="AG46" s="23"/>
      <c r="AI46" s="47"/>
      <c r="AJ46" s="40"/>
      <c r="AK46" s="46"/>
      <c r="AU46" s="47"/>
      <c r="AV46" s="40"/>
      <c r="AY46" s="47"/>
      <c r="AZ46" s="40"/>
      <c r="BD46" s="40"/>
      <c r="BE46" s="23"/>
      <c r="BH46" s="40"/>
      <c r="BI46" s="23"/>
      <c r="BL46" s="40"/>
      <c r="BM46" s="24"/>
      <c r="BP46" s="40"/>
      <c r="BT46" s="40"/>
      <c r="BX46" s="40"/>
      <c r="CB46" s="40"/>
    </row>
    <row r="47" spans="1:80" ht="12.75">
      <c r="A47" s="2"/>
      <c r="D47" s="40"/>
      <c r="E47" s="47"/>
      <c r="G47" s="47"/>
      <c r="H47" s="40"/>
      <c r="I47" s="23"/>
      <c r="K47" s="47"/>
      <c r="L47" s="40"/>
      <c r="O47" s="47"/>
      <c r="P47" s="40"/>
      <c r="T47" s="40"/>
      <c r="U47" s="23"/>
      <c r="W47" s="47"/>
      <c r="X47" s="40"/>
      <c r="AA47" s="47"/>
      <c r="AB47" s="40"/>
      <c r="AF47" s="40"/>
      <c r="AG47" s="23"/>
      <c r="AI47" s="47"/>
      <c r="AJ47" s="40"/>
      <c r="AK47" s="46"/>
      <c r="AV47" s="40"/>
      <c r="AW47" s="23"/>
      <c r="AY47" s="47"/>
      <c r="AZ47" s="40"/>
      <c r="BC47" s="47"/>
      <c r="BD47" s="40"/>
      <c r="BG47" s="47"/>
      <c r="BH47" s="40"/>
      <c r="BL47" s="40"/>
      <c r="BM47" s="24"/>
      <c r="BO47" s="47"/>
      <c r="BP47" s="40"/>
      <c r="BS47" s="47"/>
      <c r="BT47" s="40"/>
      <c r="BW47" s="47"/>
      <c r="BX47" s="40"/>
      <c r="CA47" s="47"/>
      <c r="CB47" s="40"/>
    </row>
    <row r="48" spans="1:80" ht="12.75">
      <c r="A48" s="2"/>
      <c r="D48" s="40"/>
      <c r="E48" s="23"/>
      <c r="G48" s="47"/>
      <c r="H48" s="40"/>
      <c r="I48" s="23"/>
      <c r="K48" s="47"/>
      <c r="L48" s="40"/>
      <c r="O48" s="47"/>
      <c r="P48" s="40"/>
      <c r="S48" s="47"/>
      <c r="T48" s="40"/>
      <c r="X48" s="40"/>
      <c r="Y48" s="23"/>
      <c r="AA48" s="47"/>
      <c r="AB48" s="40"/>
      <c r="AE48" s="47"/>
      <c r="AF48" s="40"/>
      <c r="AI48" s="47"/>
      <c r="AJ48" s="40"/>
      <c r="AK48" s="46"/>
      <c r="AU48" s="47"/>
      <c r="AV48" s="40"/>
      <c r="AY48" s="47"/>
      <c r="AZ48" s="40"/>
      <c r="BA48" s="23"/>
      <c r="BC48" s="47"/>
      <c r="BD48" s="40"/>
      <c r="BG48" s="47"/>
      <c r="BH48" s="40"/>
      <c r="BI48" s="23"/>
      <c r="BK48" s="47"/>
      <c r="BL48" s="40"/>
      <c r="BM48" s="24"/>
      <c r="BO48" s="47"/>
      <c r="BP48" s="40"/>
      <c r="BS48" s="47"/>
      <c r="BT48" s="40"/>
      <c r="BW48" s="47"/>
      <c r="BX48" s="40"/>
      <c r="CA48" s="47"/>
      <c r="CB48" s="40"/>
    </row>
    <row r="49" spans="3:80" ht="12.75">
      <c r="C49" s="47"/>
      <c r="D49" s="40"/>
      <c r="E49" s="68"/>
      <c r="G49" s="47"/>
      <c r="H49" s="40"/>
      <c r="I49" s="23"/>
      <c r="K49" s="47"/>
      <c r="L49" s="40"/>
      <c r="O49" s="47"/>
      <c r="P49" s="40"/>
      <c r="T49" s="40"/>
      <c r="U49" s="23"/>
      <c r="W49" s="47"/>
      <c r="X49" s="40"/>
      <c r="AA49" s="47"/>
      <c r="AB49" s="40"/>
      <c r="AE49" s="47"/>
      <c r="AF49" s="40"/>
      <c r="AI49" s="47"/>
      <c r="AJ49" s="40"/>
      <c r="AK49" s="46"/>
      <c r="AU49" s="47"/>
      <c r="AV49" s="40"/>
      <c r="AY49" s="47"/>
      <c r="AZ49" s="40"/>
      <c r="BC49" s="47"/>
      <c r="BD49" s="40"/>
      <c r="BE49" s="23"/>
      <c r="BG49" s="47"/>
      <c r="BH49" s="40"/>
      <c r="BK49" s="47"/>
      <c r="BL49" s="40"/>
      <c r="BM49" s="24"/>
      <c r="BO49" s="47"/>
      <c r="BP49" s="40"/>
      <c r="BS49" s="47"/>
      <c r="BT49" s="40"/>
      <c r="BW49" s="47"/>
      <c r="BX49" s="40"/>
      <c r="CA49" s="47"/>
      <c r="CB49" s="40"/>
    </row>
    <row r="50" spans="4:80" ht="12.75">
      <c r="D50" s="40"/>
      <c r="E50" s="23"/>
      <c r="G50" s="47"/>
      <c r="H50" s="40"/>
      <c r="I50" s="23"/>
      <c r="K50" s="47"/>
      <c r="L50" s="40"/>
      <c r="O50" s="47"/>
      <c r="P50" s="40"/>
      <c r="T50" s="40"/>
      <c r="U50" s="23"/>
      <c r="W50" s="47"/>
      <c r="X50" s="40"/>
      <c r="AA50" s="47"/>
      <c r="AB50" s="40"/>
      <c r="AE50" s="47"/>
      <c r="AF50" s="40"/>
      <c r="AI50" s="47"/>
      <c r="AJ50" s="40"/>
      <c r="AK50" s="46"/>
      <c r="AU50" s="47"/>
      <c r="AV50" s="40"/>
      <c r="AY50" s="47"/>
      <c r="AZ50" s="40"/>
      <c r="BC50" s="47"/>
      <c r="BD50" s="40"/>
      <c r="BG50" s="47"/>
      <c r="BH50" s="40"/>
      <c r="BK50" s="47"/>
      <c r="BL50" s="40"/>
      <c r="BM50" s="24"/>
      <c r="BO50" s="47"/>
      <c r="BP50" s="40"/>
      <c r="BS50" s="47"/>
      <c r="BT50" s="40"/>
      <c r="BW50" s="47"/>
      <c r="BX50" s="40"/>
      <c r="CA50" s="47"/>
      <c r="CB50" s="40"/>
    </row>
    <row r="51" spans="4:80" ht="12.75">
      <c r="D51" s="40"/>
      <c r="E51" s="23"/>
      <c r="H51" s="40"/>
      <c r="I51" s="23"/>
      <c r="K51" s="47"/>
      <c r="L51" s="40"/>
      <c r="O51" s="47"/>
      <c r="P51" s="40"/>
      <c r="S51" s="47"/>
      <c r="T51" s="40"/>
      <c r="W51" s="47"/>
      <c r="X51" s="40"/>
      <c r="AA51" s="47"/>
      <c r="AB51" s="40"/>
      <c r="AC51" s="23"/>
      <c r="AE51" s="47"/>
      <c r="AF51" s="40"/>
      <c r="AI51" s="47"/>
      <c r="AJ51" s="40"/>
      <c r="AK51" s="46"/>
      <c r="AU51" s="47"/>
      <c r="AV51" s="40"/>
      <c r="AY51" s="47"/>
      <c r="AZ51" s="40"/>
      <c r="BC51" s="47"/>
      <c r="BD51" s="40"/>
      <c r="BG51" s="47"/>
      <c r="BH51" s="40"/>
      <c r="BK51" s="47"/>
      <c r="BL51" s="40"/>
      <c r="BM51" s="24"/>
      <c r="BO51" s="47"/>
      <c r="BP51" s="40"/>
      <c r="BS51" s="47"/>
      <c r="BT51" s="40"/>
      <c r="BW51" s="47"/>
      <c r="BX51" s="40"/>
      <c r="CA51" s="47"/>
      <c r="CB51" s="40"/>
    </row>
    <row r="52" spans="4:80" ht="12.75">
      <c r="D52" s="40"/>
      <c r="E52" s="23"/>
      <c r="H52" s="40"/>
      <c r="I52" s="23"/>
      <c r="K52" s="47"/>
      <c r="L52" s="40"/>
      <c r="O52" s="47"/>
      <c r="P52" s="40"/>
      <c r="S52" s="47"/>
      <c r="T52" s="40"/>
      <c r="W52" s="47"/>
      <c r="X52" s="40"/>
      <c r="AA52" s="47"/>
      <c r="AB52" s="40"/>
      <c r="AE52" s="47"/>
      <c r="AF52" s="40"/>
      <c r="AI52" s="47"/>
      <c r="AJ52" s="40"/>
      <c r="AK52" s="46"/>
      <c r="AU52" s="47"/>
      <c r="AV52" s="40"/>
      <c r="AY52" s="47"/>
      <c r="AZ52" s="40"/>
      <c r="BC52" s="47"/>
      <c r="BD52" s="40"/>
      <c r="BG52" s="47"/>
      <c r="BH52" s="40"/>
      <c r="BK52" s="47"/>
      <c r="BL52" s="40"/>
      <c r="BM52" s="24"/>
      <c r="BO52" s="47"/>
      <c r="BP52" s="40"/>
      <c r="BS52" s="47"/>
      <c r="BT52" s="40"/>
      <c r="BW52" s="47"/>
      <c r="BX52" s="40"/>
      <c r="CA52" s="47"/>
      <c r="CB52" s="40"/>
    </row>
    <row r="53" spans="8:37" ht="12.75">
      <c r="H53" s="40"/>
      <c r="I53" s="23"/>
      <c r="S53" s="47"/>
      <c r="T53" s="40"/>
      <c r="AI53" s="47"/>
      <c r="AJ53" s="40"/>
      <c r="AK53" s="46"/>
    </row>
    <row r="54" spans="7:37" ht="12.75">
      <c r="G54" s="47"/>
      <c r="H54" s="40"/>
      <c r="I54" s="23"/>
      <c r="S54" s="47"/>
      <c r="T54" s="40"/>
      <c r="AI54" s="47"/>
      <c r="AJ54" s="40"/>
      <c r="AK54" s="46"/>
    </row>
    <row r="55" spans="8:37" ht="12.75">
      <c r="H55" s="40"/>
      <c r="I55" s="23"/>
      <c r="S55" s="47"/>
      <c r="T55" s="40"/>
      <c r="U55" s="23"/>
      <c r="AI55" s="47"/>
      <c r="AJ55" s="40"/>
      <c r="AK55" s="46"/>
    </row>
    <row r="56" spans="7:37" ht="12.75">
      <c r="G56" s="47"/>
      <c r="H56" s="40"/>
      <c r="S56" s="47"/>
      <c r="T56" s="40"/>
      <c r="AI56" s="47"/>
      <c r="AJ56" s="40"/>
      <c r="AK56" s="46"/>
    </row>
    <row r="57" spans="7:37" ht="12.75">
      <c r="G57" s="47"/>
      <c r="H57" s="40"/>
      <c r="S57" s="47"/>
      <c r="T57" s="40"/>
      <c r="AI57" s="47"/>
      <c r="AJ57" s="40"/>
      <c r="AK57" s="46"/>
    </row>
    <row r="58" spans="7:37" ht="12.75">
      <c r="G58" s="47"/>
      <c r="H58" s="40"/>
      <c r="S58" s="47"/>
      <c r="T58" s="40"/>
      <c r="AI58" s="47"/>
      <c r="AJ58" s="40"/>
      <c r="AK58" s="46"/>
    </row>
    <row r="59" spans="7:37" ht="12.75">
      <c r="G59" s="47"/>
      <c r="H59" s="40"/>
      <c r="S59" s="47"/>
      <c r="T59" s="40"/>
      <c r="AI59" s="47"/>
      <c r="AJ59" s="40"/>
      <c r="AK59" s="46"/>
    </row>
    <row r="60" spans="7:37" ht="12.75">
      <c r="G60" s="47"/>
      <c r="H60" s="40"/>
      <c r="I60" s="23"/>
      <c r="S60" s="47"/>
      <c r="T60" s="40"/>
      <c r="AI60" s="47"/>
      <c r="AJ60" s="40"/>
      <c r="AK60" s="46"/>
    </row>
    <row r="61" spans="7:37" ht="12.75">
      <c r="G61" s="47"/>
      <c r="H61" s="40"/>
      <c r="S61" s="47"/>
      <c r="T61" s="40"/>
      <c r="AI61" s="47"/>
      <c r="AJ61" s="40"/>
      <c r="AK61" s="46"/>
    </row>
    <row r="62" spans="7:37" ht="12.75">
      <c r="G62" s="47"/>
      <c r="H62" s="40"/>
      <c r="I62" s="23"/>
      <c r="S62" s="47"/>
      <c r="T62" s="40"/>
      <c r="AI62" s="47"/>
      <c r="AJ62" s="40"/>
      <c r="AK62" s="46"/>
    </row>
    <row r="63" spans="7:37" ht="12.75">
      <c r="G63" s="47"/>
      <c r="H63" s="40"/>
      <c r="S63" s="47"/>
      <c r="T63" s="40"/>
      <c r="AI63" s="47"/>
      <c r="AJ63" s="40"/>
      <c r="AK63" s="46"/>
    </row>
    <row r="64" spans="7:37" ht="12.75">
      <c r="G64" s="47"/>
      <c r="H64" s="40"/>
      <c r="S64" s="47"/>
      <c r="T64" s="40"/>
      <c r="AI64" s="47"/>
      <c r="AJ64" s="40"/>
      <c r="AK64" s="46"/>
    </row>
    <row r="65" spans="7:37" ht="12.75">
      <c r="G65" s="47"/>
      <c r="H65" s="40"/>
      <c r="I65" s="23"/>
      <c r="S65" s="47"/>
      <c r="T65" s="40"/>
      <c r="AI65" s="47"/>
      <c r="AJ65" s="40"/>
      <c r="AK65" s="46"/>
    </row>
    <row r="66" spans="7:37" ht="12.75">
      <c r="G66" s="47"/>
      <c r="H66" s="40"/>
      <c r="S66" s="47"/>
      <c r="T66" s="40"/>
      <c r="AI66" s="47"/>
      <c r="AJ66" s="40"/>
      <c r="AK66" s="46"/>
    </row>
    <row r="67" spans="7:37" ht="12.75">
      <c r="G67" s="47"/>
      <c r="H67" s="40"/>
      <c r="S67" s="47"/>
      <c r="T67" s="40"/>
      <c r="AI67" s="47"/>
      <c r="AJ67" s="40"/>
      <c r="AK67" s="46"/>
    </row>
    <row r="68" spans="7:37" ht="12.75">
      <c r="G68" s="47"/>
      <c r="H68" s="40"/>
      <c r="I68" s="23"/>
      <c r="S68" s="47"/>
      <c r="T68" s="40"/>
      <c r="AI68" s="47"/>
      <c r="AJ68" s="40"/>
      <c r="AK68" s="46"/>
    </row>
    <row r="69" spans="7:37" ht="12.75">
      <c r="G69" s="47"/>
      <c r="H69" s="40"/>
      <c r="I69" s="23"/>
      <c r="S69" s="47"/>
      <c r="T69" s="40"/>
      <c r="AI69" s="47"/>
      <c r="AJ69" s="40"/>
      <c r="AK69" s="46"/>
    </row>
    <row r="70" spans="7:37" ht="12.75">
      <c r="G70" s="47"/>
      <c r="H70" s="40"/>
      <c r="S70" s="47"/>
      <c r="T70" s="40"/>
      <c r="AI70" s="47"/>
      <c r="AJ70" s="40"/>
      <c r="AK70" s="46"/>
    </row>
    <row r="71" spans="7:37" ht="12.75">
      <c r="G71" s="47"/>
      <c r="H71" s="40"/>
      <c r="I71" s="23"/>
      <c r="S71" s="47"/>
      <c r="T71" s="40"/>
      <c r="AI71" s="47"/>
      <c r="AJ71" s="40"/>
      <c r="AK71" s="46"/>
    </row>
    <row r="72" spans="7:37" ht="12.75">
      <c r="G72" s="47"/>
      <c r="H72" s="40"/>
      <c r="S72" s="47"/>
      <c r="T72" s="40"/>
      <c r="AI72" s="47"/>
      <c r="AJ72" s="40"/>
      <c r="AK72" s="46"/>
    </row>
    <row r="73" spans="8:9" ht="12.75">
      <c r="H73" s="40"/>
      <c r="I73" s="23"/>
    </row>
  </sheetData>
  <mergeCells count="20">
    <mergeCell ref="CA1:CC1"/>
    <mergeCell ref="BK1:BM1"/>
    <mergeCell ref="BO1:BQ1"/>
    <mergeCell ref="BS1:BU1"/>
    <mergeCell ref="BW1:BY1"/>
    <mergeCell ref="AY1:BA1"/>
    <mergeCell ref="BC1:BE1"/>
    <mergeCell ref="BG1:BI1"/>
    <mergeCell ref="AI1:AK1"/>
    <mergeCell ref="AM1:AO1"/>
    <mergeCell ref="AU1:AW1"/>
    <mergeCell ref="AQ1:AS1"/>
    <mergeCell ref="C1:E1"/>
    <mergeCell ref="G1:I1"/>
    <mergeCell ref="K1:M1"/>
    <mergeCell ref="O1:Q1"/>
    <mergeCell ref="S1:U1"/>
    <mergeCell ref="W1:Y1"/>
    <mergeCell ref="AA1:AC1"/>
    <mergeCell ref="AE1:AG1"/>
  </mergeCells>
  <printOptions horizontalCentered="1"/>
  <pageMargins left="0.5" right="0.5" top="1.4" bottom="0.75" header="0.75" footer="0.5"/>
  <pageSetup horizontalDpi="600" verticalDpi="600" orientation="landscape" r:id="rId1"/>
  <headerFooter alignWithMargins="0">
    <oddHeader>&amp;C&amp;"Copperplate Gothic Light,Bold"&amp;14Fantasy Baseball Season Records</oddHeader>
  </headerFooter>
  <colBreaks count="4" manualBreakCount="4">
    <brk id="17" max="65535" man="1"/>
    <brk id="33" max="65535" man="1"/>
    <brk id="49" max="65535" man="1"/>
    <brk id="6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24"/>
  <sheetViews>
    <sheetView workbookViewId="0" topLeftCell="A1">
      <selection activeCell="B5" sqref="B5:B24"/>
    </sheetView>
  </sheetViews>
  <sheetFormatPr defaultColWidth="9.140625" defaultRowHeight="12.75"/>
  <cols>
    <col min="1" max="1" width="6.7109375" style="53" customWidth="1"/>
    <col min="2" max="2" width="16.7109375" style="25" customWidth="1"/>
    <col min="3" max="19" width="5.7109375" style="0" customWidth="1"/>
    <col min="20" max="20" width="6.7109375" style="0" customWidth="1"/>
    <col min="21" max="31" width="5.7109375" style="0" customWidth="1"/>
    <col min="32" max="33" width="8.28125" style="0" customWidth="1"/>
    <col min="34" max="34" width="8.7109375" style="0" customWidth="1"/>
  </cols>
  <sheetData>
    <row r="1" spans="1:34" s="25" customFormat="1" ht="12.75" customHeight="1">
      <c r="A1" s="120" t="s">
        <v>131</v>
      </c>
      <c r="B1" s="12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="25" customFormat="1" ht="9" customHeight="1">
      <c r="A2" s="53"/>
    </row>
    <row r="3" spans="1:34" s="8" customFormat="1" ht="12.75" customHeight="1">
      <c r="A3" s="54" t="s">
        <v>5</v>
      </c>
      <c r="B3" s="55" t="s">
        <v>80</v>
      </c>
      <c r="C3" s="8" t="s">
        <v>21</v>
      </c>
      <c r="D3" s="6" t="s">
        <v>16</v>
      </c>
      <c r="E3" s="6" t="s">
        <v>17</v>
      </c>
      <c r="F3" s="6" t="s">
        <v>18</v>
      </c>
      <c r="G3" s="6" t="s">
        <v>31</v>
      </c>
      <c r="H3" s="6" t="s">
        <v>19</v>
      </c>
      <c r="I3" s="6" t="s">
        <v>20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32</v>
      </c>
      <c r="P3" s="6" t="s">
        <v>27</v>
      </c>
      <c r="Q3" s="6" t="s">
        <v>90</v>
      </c>
      <c r="R3" s="6" t="s">
        <v>91</v>
      </c>
      <c r="S3" s="6" t="s">
        <v>92</v>
      </c>
      <c r="T3" s="6" t="s">
        <v>42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 t="s">
        <v>26</v>
      </c>
      <c r="AA3" s="6" t="s">
        <v>32</v>
      </c>
      <c r="AB3" s="6" t="s">
        <v>27</v>
      </c>
      <c r="AC3" s="6" t="s">
        <v>81</v>
      </c>
      <c r="AD3" s="56" t="s">
        <v>39</v>
      </c>
      <c r="AE3" s="56" t="s">
        <v>40</v>
      </c>
      <c r="AF3" s="5" t="s">
        <v>82</v>
      </c>
      <c r="AG3" s="8" t="s">
        <v>83</v>
      </c>
      <c r="AH3" s="56" t="s">
        <v>84</v>
      </c>
    </row>
    <row r="4" spans="1:32" s="8" customFormat="1" ht="6" customHeight="1">
      <c r="A4" s="54"/>
      <c r="B4" s="5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F4" s="5"/>
    </row>
    <row r="5" spans="1:36" s="47" customFormat="1" ht="12.75">
      <c r="A5" s="27">
        <v>1</v>
      </c>
      <c r="B5" s="47" t="s">
        <v>95</v>
      </c>
      <c r="C5" s="47">
        <v>4773</v>
      </c>
      <c r="D5" s="47">
        <v>699</v>
      </c>
      <c r="E5" s="47">
        <v>818</v>
      </c>
      <c r="F5" s="47">
        <v>276</v>
      </c>
      <c r="G5" s="47">
        <v>40</v>
      </c>
      <c r="H5" s="47">
        <v>175</v>
      </c>
      <c r="I5" s="47">
        <v>689</v>
      </c>
      <c r="J5" s="47">
        <v>13</v>
      </c>
      <c r="K5" s="47">
        <v>40</v>
      </c>
      <c r="L5" s="47">
        <v>73</v>
      </c>
      <c r="M5" s="47">
        <v>30</v>
      </c>
      <c r="N5" s="47">
        <v>484</v>
      </c>
      <c r="O5" s="47">
        <v>40</v>
      </c>
      <c r="P5" s="47">
        <v>876</v>
      </c>
      <c r="Q5" s="46">
        <f>+ROUND((E5+F5+G5+H5)/C5,3)</f>
        <v>0.274</v>
      </c>
      <c r="R5" s="46">
        <f>+ROUND((E5+F5+G5+H5+N5+O5)/(C5+N5+O5+K5),3)</f>
        <v>0.343</v>
      </c>
      <c r="S5" s="46">
        <f>+ROUND((E5+2*F5+3*G5+4*H5)/C5,3)</f>
        <v>0.459</v>
      </c>
      <c r="T5" s="67">
        <v>1204</v>
      </c>
      <c r="U5" s="47">
        <v>82</v>
      </c>
      <c r="V5" s="47">
        <v>60</v>
      </c>
      <c r="W5" s="80">
        <v>99</v>
      </c>
      <c r="X5" s="47">
        <v>1111</v>
      </c>
      <c r="Y5" s="47">
        <v>461</v>
      </c>
      <c r="Z5" s="47">
        <v>403</v>
      </c>
      <c r="AA5" s="47">
        <v>53</v>
      </c>
      <c r="AB5" s="47">
        <v>1158</v>
      </c>
      <c r="AC5" s="47">
        <v>40</v>
      </c>
      <c r="AD5" s="57">
        <f>+Y5/((T5-INT(T5))*3.333+INT(T5))*9</f>
        <v>3.4460132890365447</v>
      </c>
      <c r="AE5" s="57">
        <f>+(X5+Z5)/((T5-INT(T5))*3.333+INT(T5))</f>
        <v>1.2574750830564785</v>
      </c>
      <c r="AF5" s="58">
        <f>+D5+E5+I5+J5+K5+L5+N5+O5+F5*1.5+G5*2+H5*2.5-M5-P5*0.5</f>
        <v>3319.5</v>
      </c>
      <c r="AG5" s="58">
        <f>+INT(T5)*3+(T5-INT(T5))*10+U5*10+(W5-V5+AC5)*5-(X5+Z5+AA5-AB5)*0.5-Y5*1.5</f>
        <v>3931</v>
      </c>
      <c r="AH5" s="58">
        <f>+AF5+AG5</f>
        <v>7250.5</v>
      </c>
      <c r="AJ5" s="59"/>
    </row>
    <row r="6" spans="1:36" s="47" customFormat="1" ht="12.75">
      <c r="A6" s="27">
        <v>2</v>
      </c>
      <c r="B6" s="47" t="s">
        <v>122</v>
      </c>
      <c r="C6" s="47">
        <v>4761</v>
      </c>
      <c r="D6" s="47">
        <v>723</v>
      </c>
      <c r="E6" s="47">
        <v>885</v>
      </c>
      <c r="F6" s="47">
        <v>280</v>
      </c>
      <c r="G6" s="47">
        <v>23</v>
      </c>
      <c r="H6" s="47">
        <v>160</v>
      </c>
      <c r="I6" s="47">
        <v>694</v>
      </c>
      <c r="J6" s="47">
        <v>15</v>
      </c>
      <c r="K6" s="47">
        <v>48</v>
      </c>
      <c r="L6" s="47">
        <v>149</v>
      </c>
      <c r="M6" s="47">
        <v>27</v>
      </c>
      <c r="N6" s="47">
        <v>587</v>
      </c>
      <c r="O6" s="47">
        <v>68</v>
      </c>
      <c r="P6" s="47">
        <v>870</v>
      </c>
      <c r="Q6" s="46">
        <f aca="true" t="shared" si="0" ref="Q6:Q24">+ROUND((E6+F6+G6+H6)/C6,3)</f>
        <v>0.283</v>
      </c>
      <c r="R6" s="46">
        <f aca="true" t="shared" si="1" ref="R6:R24">+ROUND((E6+F6+G6+H6+N6+O6)/(C6+N6+O6+K6),3)</f>
        <v>0.367</v>
      </c>
      <c r="S6" s="46">
        <f aca="true" t="shared" si="2" ref="S6:S24">+ROUND((E6+2*F6+3*G6+4*H6)/C6,3)</f>
        <v>0.452</v>
      </c>
      <c r="T6" s="67">
        <v>1196.2</v>
      </c>
      <c r="U6" s="47">
        <v>80</v>
      </c>
      <c r="V6" s="47">
        <v>61</v>
      </c>
      <c r="W6" s="80">
        <v>44</v>
      </c>
      <c r="X6" s="47">
        <v>1114</v>
      </c>
      <c r="Y6" s="47">
        <v>496</v>
      </c>
      <c r="Z6" s="47">
        <v>466</v>
      </c>
      <c r="AA6" s="47">
        <v>41</v>
      </c>
      <c r="AB6" s="47">
        <v>1000</v>
      </c>
      <c r="AC6" s="47">
        <v>68</v>
      </c>
      <c r="AD6" s="57">
        <f aca="true" t="shared" si="3" ref="AD6:AD24">+Y6/((T6-INT(T6))*3.333+INT(T6))*9</f>
        <v>3.7303623248112707</v>
      </c>
      <c r="AE6" s="57">
        <f aca="true" t="shared" si="4" ref="AE6:AE24">+(X6+Z6)/((T6-INT(T6))*3.333+INT(T6))</f>
        <v>1.3203343353946702</v>
      </c>
      <c r="AF6" s="58">
        <f aca="true" t="shared" si="5" ref="AF6:AF24">+D6+E6+I6+J6+K6+L6+N6+O6+F6*1.5+G6*2+H6*2.5-M6-P6*0.5</f>
        <v>3573</v>
      </c>
      <c r="AG6" s="58">
        <f aca="true" t="shared" si="6" ref="AG6:AG24">+INT(T6)*3+(T6-INT(T6))*10+U6*10+(W6-V6+AC6)*5-(X6+Z6+AA6-AB6)*0.5-Y6*1.5</f>
        <v>3590.5</v>
      </c>
      <c r="AH6" s="58">
        <f aca="true" t="shared" si="7" ref="AH6:AH24">+AF6+AG6</f>
        <v>7163.5</v>
      </c>
      <c r="AJ6" s="59"/>
    </row>
    <row r="7" spans="1:36" s="47" customFormat="1" ht="12.75">
      <c r="A7" s="27">
        <v>3</v>
      </c>
      <c r="B7" s="47" t="s">
        <v>132</v>
      </c>
      <c r="C7" s="47">
        <v>4690</v>
      </c>
      <c r="D7" s="47">
        <v>652</v>
      </c>
      <c r="E7" s="47">
        <v>850</v>
      </c>
      <c r="F7" s="47">
        <v>257</v>
      </c>
      <c r="G7" s="47">
        <v>20</v>
      </c>
      <c r="H7" s="47">
        <v>192</v>
      </c>
      <c r="I7" s="47">
        <v>772</v>
      </c>
      <c r="J7" s="47">
        <v>7</v>
      </c>
      <c r="K7" s="47">
        <v>49</v>
      </c>
      <c r="L7" s="47">
        <v>50</v>
      </c>
      <c r="M7" s="47">
        <v>40</v>
      </c>
      <c r="N7" s="47">
        <v>471</v>
      </c>
      <c r="O7" s="47">
        <v>50</v>
      </c>
      <c r="P7" s="47">
        <v>911</v>
      </c>
      <c r="Q7" s="46">
        <f t="shared" si="0"/>
        <v>0.281</v>
      </c>
      <c r="R7" s="46">
        <f t="shared" si="1"/>
        <v>0.35</v>
      </c>
      <c r="S7" s="46">
        <f t="shared" si="2"/>
        <v>0.467</v>
      </c>
      <c r="T7" s="67">
        <v>1200.2</v>
      </c>
      <c r="U7" s="47">
        <v>74</v>
      </c>
      <c r="V7" s="47">
        <v>67</v>
      </c>
      <c r="W7" s="80">
        <v>102</v>
      </c>
      <c r="X7" s="47">
        <v>1131</v>
      </c>
      <c r="Y7" s="47">
        <v>470</v>
      </c>
      <c r="Z7" s="47">
        <v>365</v>
      </c>
      <c r="AA7" s="47">
        <v>28</v>
      </c>
      <c r="AB7" s="47">
        <v>1037</v>
      </c>
      <c r="AC7" s="47">
        <v>44</v>
      </c>
      <c r="AD7" s="57">
        <f t="shared" si="3"/>
        <v>3.5230429496414737</v>
      </c>
      <c r="AE7" s="57">
        <f t="shared" si="4"/>
        <v>1.2459745278164644</v>
      </c>
      <c r="AF7" s="58">
        <f t="shared" si="5"/>
        <v>3311</v>
      </c>
      <c r="AG7" s="58">
        <f t="shared" si="6"/>
        <v>3788.5</v>
      </c>
      <c r="AH7" s="58">
        <f t="shared" si="7"/>
        <v>7099.5</v>
      </c>
      <c r="AJ7" s="59"/>
    </row>
    <row r="8" spans="1:36" s="47" customFormat="1" ht="12.75">
      <c r="A8" s="27">
        <v>4</v>
      </c>
      <c r="B8" s="47" t="s">
        <v>73</v>
      </c>
      <c r="C8" s="47">
        <v>4704</v>
      </c>
      <c r="D8" s="47">
        <v>736</v>
      </c>
      <c r="E8" s="47">
        <v>799</v>
      </c>
      <c r="F8" s="47">
        <v>318</v>
      </c>
      <c r="G8" s="47">
        <v>25</v>
      </c>
      <c r="H8" s="47">
        <v>171</v>
      </c>
      <c r="I8" s="47">
        <v>696</v>
      </c>
      <c r="J8" s="47">
        <v>15</v>
      </c>
      <c r="K8" s="47">
        <v>45</v>
      </c>
      <c r="L8" s="47">
        <v>106</v>
      </c>
      <c r="M8" s="47">
        <v>26</v>
      </c>
      <c r="N8" s="47">
        <v>498</v>
      </c>
      <c r="O8" s="47">
        <v>30</v>
      </c>
      <c r="P8" s="47">
        <v>826</v>
      </c>
      <c r="Q8" s="46">
        <f t="shared" si="0"/>
        <v>0.279</v>
      </c>
      <c r="R8" s="46">
        <f t="shared" si="1"/>
        <v>0.349</v>
      </c>
      <c r="S8" s="46">
        <f t="shared" si="2"/>
        <v>0.466</v>
      </c>
      <c r="T8" s="67">
        <v>1192.2</v>
      </c>
      <c r="U8" s="47">
        <v>76</v>
      </c>
      <c r="V8" s="47">
        <v>58</v>
      </c>
      <c r="W8" s="80">
        <v>84</v>
      </c>
      <c r="X8" s="47">
        <v>1176</v>
      </c>
      <c r="Y8" s="47">
        <v>519</v>
      </c>
      <c r="Z8" s="47">
        <v>433</v>
      </c>
      <c r="AA8" s="47">
        <v>38</v>
      </c>
      <c r="AB8" s="47">
        <v>959</v>
      </c>
      <c r="AC8" s="47">
        <v>46</v>
      </c>
      <c r="AD8" s="57">
        <f t="shared" si="3"/>
        <v>3.916433980795638</v>
      </c>
      <c r="AE8" s="57">
        <f t="shared" si="4"/>
        <v>1.3490777724470524</v>
      </c>
      <c r="AF8" s="58">
        <f t="shared" si="5"/>
        <v>3440.5</v>
      </c>
      <c r="AG8" s="58">
        <f t="shared" si="6"/>
        <v>3575.5</v>
      </c>
      <c r="AH8" s="58">
        <f t="shared" si="7"/>
        <v>7016</v>
      </c>
      <c r="AJ8" s="59"/>
    </row>
    <row r="9" spans="1:36" s="47" customFormat="1" ht="12.75">
      <c r="A9" s="27">
        <v>5</v>
      </c>
      <c r="B9" s="47" t="s">
        <v>96</v>
      </c>
      <c r="C9" s="47">
        <v>4444</v>
      </c>
      <c r="D9" s="47">
        <v>643</v>
      </c>
      <c r="E9" s="47">
        <v>790</v>
      </c>
      <c r="F9" s="47">
        <v>257</v>
      </c>
      <c r="G9" s="47">
        <v>17</v>
      </c>
      <c r="H9" s="47">
        <v>157</v>
      </c>
      <c r="I9" s="47">
        <v>620</v>
      </c>
      <c r="J9" s="47">
        <v>17</v>
      </c>
      <c r="K9" s="47">
        <v>33</v>
      </c>
      <c r="L9" s="47">
        <v>41</v>
      </c>
      <c r="M9" s="47">
        <v>32</v>
      </c>
      <c r="N9" s="47">
        <v>446</v>
      </c>
      <c r="O9" s="47">
        <v>54</v>
      </c>
      <c r="P9" s="47">
        <v>777</v>
      </c>
      <c r="Q9" s="46">
        <f t="shared" si="0"/>
        <v>0.275</v>
      </c>
      <c r="R9" s="46">
        <f t="shared" si="1"/>
        <v>0.346</v>
      </c>
      <c r="S9" s="46">
        <f t="shared" si="2"/>
        <v>0.446</v>
      </c>
      <c r="T9" s="67">
        <v>1197</v>
      </c>
      <c r="U9" s="47">
        <v>73</v>
      </c>
      <c r="V9" s="47">
        <v>55</v>
      </c>
      <c r="W9" s="80">
        <v>101</v>
      </c>
      <c r="X9" s="47">
        <v>1115</v>
      </c>
      <c r="Y9" s="47">
        <v>445</v>
      </c>
      <c r="Z9" s="47">
        <v>322</v>
      </c>
      <c r="AA9" s="47">
        <v>35</v>
      </c>
      <c r="AB9" s="47">
        <v>949</v>
      </c>
      <c r="AC9" s="47">
        <v>27</v>
      </c>
      <c r="AD9" s="57">
        <f t="shared" si="3"/>
        <v>3.345864661654135</v>
      </c>
      <c r="AE9" s="57">
        <f t="shared" si="4"/>
        <v>1.200501253132832</v>
      </c>
      <c r="AF9" s="58">
        <f t="shared" si="5"/>
        <v>3035.5</v>
      </c>
      <c r="AG9" s="58">
        <f t="shared" si="6"/>
        <v>3757</v>
      </c>
      <c r="AH9" s="58">
        <f t="shared" si="7"/>
        <v>6792.5</v>
      </c>
      <c r="AJ9" s="59"/>
    </row>
    <row r="10" spans="1:36" s="47" customFormat="1" ht="12.75">
      <c r="A10" s="27">
        <v>6</v>
      </c>
      <c r="B10" s="47" t="s">
        <v>14</v>
      </c>
      <c r="C10" s="47">
        <v>4637</v>
      </c>
      <c r="D10" s="47">
        <v>700</v>
      </c>
      <c r="E10" s="47">
        <v>829</v>
      </c>
      <c r="F10" s="47">
        <v>265</v>
      </c>
      <c r="G10" s="47">
        <v>22</v>
      </c>
      <c r="H10" s="47">
        <v>164</v>
      </c>
      <c r="I10" s="47">
        <v>642</v>
      </c>
      <c r="J10" s="47">
        <v>32</v>
      </c>
      <c r="K10" s="47">
        <v>40</v>
      </c>
      <c r="L10" s="47">
        <v>114</v>
      </c>
      <c r="M10" s="47">
        <v>42</v>
      </c>
      <c r="N10" s="47">
        <v>480</v>
      </c>
      <c r="O10" s="47">
        <v>57</v>
      </c>
      <c r="P10" s="47">
        <v>861</v>
      </c>
      <c r="Q10" s="46">
        <f t="shared" si="0"/>
        <v>0.276</v>
      </c>
      <c r="R10" s="46">
        <f t="shared" si="1"/>
        <v>0.348</v>
      </c>
      <c r="S10" s="46">
        <f t="shared" si="2"/>
        <v>0.449</v>
      </c>
      <c r="T10" s="67">
        <v>1168.1</v>
      </c>
      <c r="U10" s="47">
        <v>77</v>
      </c>
      <c r="V10" s="47">
        <v>62</v>
      </c>
      <c r="W10" s="80">
        <v>70</v>
      </c>
      <c r="X10" s="47">
        <v>1119</v>
      </c>
      <c r="Y10" s="47">
        <v>508</v>
      </c>
      <c r="Z10" s="47">
        <v>385</v>
      </c>
      <c r="AA10" s="47">
        <v>28</v>
      </c>
      <c r="AB10" s="47">
        <v>862</v>
      </c>
      <c r="AC10" s="47">
        <v>52</v>
      </c>
      <c r="AD10" s="57">
        <f t="shared" si="3"/>
        <v>3.91326687341703</v>
      </c>
      <c r="AE10" s="57">
        <f t="shared" si="4"/>
        <v>1.287303888368157</v>
      </c>
      <c r="AF10" s="58">
        <f t="shared" si="5"/>
        <v>3273</v>
      </c>
      <c r="AG10" s="58">
        <f t="shared" si="6"/>
        <v>3477.999999999999</v>
      </c>
      <c r="AH10" s="58">
        <f t="shared" si="7"/>
        <v>6750.999999999999</v>
      </c>
      <c r="AJ10" s="59"/>
    </row>
    <row r="11" spans="1:36" s="47" customFormat="1" ht="12.75">
      <c r="A11" s="27">
        <v>7</v>
      </c>
      <c r="B11" s="47" t="s">
        <v>133</v>
      </c>
      <c r="C11" s="47">
        <v>4737</v>
      </c>
      <c r="D11" s="47">
        <v>697</v>
      </c>
      <c r="E11" s="47">
        <v>855</v>
      </c>
      <c r="F11" s="47">
        <v>237</v>
      </c>
      <c r="G11" s="47">
        <v>39</v>
      </c>
      <c r="H11" s="47">
        <v>169</v>
      </c>
      <c r="I11" s="47">
        <v>666</v>
      </c>
      <c r="J11" s="47">
        <v>13</v>
      </c>
      <c r="K11" s="47">
        <v>46</v>
      </c>
      <c r="L11" s="47">
        <v>150</v>
      </c>
      <c r="M11" s="47">
        <v>41</v>
      </c>
      <c r="N11" s="47">
        <v>502</v>
      </c>
      <c r="O11" s="47">
        <v>44</v>
      </c>
      <c r="P11" s="47">
        <v>874</v>
      </c>
      <c r="Q11" s="46">
        <f t="shared" si="0"/>
        <v>0.274</v>
      </c>
      <c r="R11" s="46">
        <f t="shared" si="1"/>
        <v>0.346</v>
      </c>
      <c r="S11" s="46">
        <f t="shared" si="2"/>
        <v>0.448</v>
      </c>
      <c r="T11" s="67">
        <v>1201.1</v>
      </c>
      <c r="U11" s="47">
        <v>73</v>
      </c>
      <c r="V11" s="47">
        <v>67</v>
      </c>
      <c r="W11" s="80">
        <v>47</v>
      </c>
      <c r="X11" s="47">
        <v>1216</v>
      </c>
      <c r="Y11" s="47">
        <v>570</v>
      </c>
      <c r="Z11" s="47">
        <v>404</v>
      </c>
      <c r="AA11" s="47">
        <v>48</v>
      </c>
      <c r="AB11" s="47">
        <v>934</v>
      </c>
      <c r="AC11" s="47">
        <v>60</v>
      </c>
      <c r="AD11" s="57">
        <f t="shared" si="3"/>
        <v>4.270255390406644</v>
      </c>
      <c r="AE11" s="57">
        <f t="shared" si="4"/>
        <v>1.3485017022336767</v>
      </c>
      <c r="AF11" s="58">
        <f t="shared" si="5"/>
        <v>3351</v>
      </c>
      <c r="AG11" s="58">
        <f t="shared" si="6"/>
        <v>3311.999999999999</v>
      </c>
      <c r="AH11" s="58">
        <f t="shared" si="7"/>
        <v>6662.999999999999</v>
      </c>
      <c r="AJ11" s="59"/>
    </row>
    <row r="12" spans="1:36" s="47" customFormat="1" ht="12.75">
      <c r="A12" s="27">
        <v>8</v>
      </c>
      <c r="B12" s="47" t="s">
        <v>6</v>
      </c>
      <c r="C12" s="47">
        <v>4523</v>
      </c>
      <c r="D12" s="47">
        <v>715</v>
      </c>
      <c r="E12" s="47">
        <v>776</v>
      </c>
      <c r="F12" s="47">
        <v>311</v>
      </c>
      <c r="G12" s="47">
        <v>22</v>
      </c>
      <c r="H12" s="47">
        <v>195</v>
      </c>
      <c r="I12" s="47">
        <v>682</v>
      </c>
      <c r="J12" s="47">
        <v>16</v>
      </c>
      <c r="K12" s="47">
        <v>41</v>
      </c>
      <c r="L12" s="47">
        <v>75</v>
      </c>
      <c r="M12" s="47">
        <v>29</v>
      </c>
      <c r="N12" s="47">
        <v>545</v>
      </c>
      <c r="O12" s="47">
        <v>42</v>
      </c>
      <c r="P12" s="47">
        <v>804</v>
      </c>
      <c r="Q12" s="46">
        <f t="shared" si="0"/>
        <v>0.288</v>
      </c>
      <c r="R12" s="46">
        <f t="shared" si="1"/>
        <v>0.367</v>
      </c>
      <c r="S12" s="46">
        <f t="shared" si="2"/>
        <v>0.496</v>
      </c>
      <c r="T12" s="67">
        <v>1127</v>
      </c>
      <c r="U12" s="47">
        <v>62</v>
      </c>
      <c r="V12" s="47">
        <v>70</v>
      </c>
      <c r="W12" s="80">
        <v>94</v>
      </c>
      <c r="X12" s="47">
        <v>1197</v>
      </c>
      <c r="Y12" s="47">
        <v>532</v>
      </c>
      <c r="Z12" s="47">
        <v>370</v>
      </c>
      <c r="AA12" s="47">
        <v>41</v>
      </c>
      <c r="AB12" s="47">
        <v>884</v>
      </c>
      <c r="AC12" s="47">
        <v>30</v>
      </c>
      <c r="AD12" s="57">
        <f t="shared" si="3"/>
        <v>4.248447204968944</v>
      </c>
      <c r="AE12" s="57">
        <f t="shared" si="4"/>
        <v>1.3904170363797692</v>
      </c>
      <c r="AF12" s="58">
        <f t="shared" si="5"/>
        <v>3459</v>
      </c>
      <c r="AG12" s="58">
        <f t="shared" si="6"/>
        <v>3111</v>
      </c>
      <c r="AH12" s="58">
        <f t="shared" si="7"/>
        <v>6570</v>
      </c>
      <c r="AJ12" s="59"/>
    </row>
    <row r="13" spans="1:36" s="47" customFormat="1" ht="12.75">
      <c r="A13" s="27">
        <v>9</v>
      </c>
      <c r="B13" s="47" t="s">
        <v>67</v>
      </c>
      <c r="C13" s="47">
        <v>4357</v>
      </c>
      <c r="D13" s="47">
        <v>636</v>
      </c>
      <c r="E13" s="47">
        <v>767</v>
      </c>
      <c r="F13" s="47">
        <v>264</v>
      </c>
      <c r="G13" s="47">
        <v>25</v>
      </c>
      <c r="H13" s="47">
        <v>144</v>
      </c>
      <c r="I13" s="47">
        <v>582</v>
      </c>
      <c r="J13" s="47">
        <v>12</v>
      </c>
      <c r="K13" s="47">
        <v>31</v>
      </c>
      <c r="L13" s="47">
        <v>121</v>
      </c>
      <c r="M13" s="47">
        <v>32</v>
      </c>
      <c r="N13" s="47">
        <v>439</v>
      </c>
      <c r="O13" s="47">
        <v>56</v>
      </c>
      <c r="P13" s="47">
        <v>851</v>
      </c>
      <c r="Q13" s="46">
        <f t="shared" si="0"/>
        <v>0.275</v>
      </c>
      <c r="R13" s="46">
        <f t="shared" si="1"/>
        <v>0.347</v>
      </c>
      <c r="S13" s="46">
        <f t="shared" si="2"/>
        <v>0.447</v>
      </c>
      <c r="T13" s="67">
        <v>1153.1</v>
      </c>
      <c r="U13" s="47">
        <v>76</v>
      </c>
      <c r="V13" s="47">
        <v>65</v>
      </c>
      <c r="W13" s="80">
        <v>11</v>
      </c>
      <c r="X13" s="47">
        <v>1109</v>
      </c>
      <c r="Y13" s="47">
        <v>464</v>
      </c>
      <c r="Z13" s="47">
        <v>435</v>
      </c>
      <c r="AA13" s="47">
        <v>57</v>
      </c>
      <c r="AB13" s="47">
        <v>961</v>
      </c>
      <c r="AC13" s="47">
        <v>67</v>
      </c>
      <c r="AD13" s="57">
        <f t="shared" si="3"/>
        <v>3.620809353202583</v>
      </c>
      <c r="AE13" s="57">
        <f t="shared" si="4"/>
        <v>1.3387283623909934</v>
      </c>
      <c r="AF13" s="58">
        <f t="shared" si="5"/>
        <v>2992.5</v>
      </c>
      <c r="AG13" s="58">
        <f t="shared" si="6"/>
        <v>3268.999999999999</v>
      </c>
      <c r="AH13" s="58">
        <f t="shared" si="7"/>
        <v>6261.499999999999</v>
      </c>
      <c r="AJ13" s="59"/>
    </row>
    <row r="14" spans="1:36" s="47" customFormat="1" ht="12.75">
      <c r="A14" s="27">
        <v>10</v>
      </c>
      <c r="B14" s="47" t="s">
        <v>60</v>
      </c>
      <c r="C14" s="47">
        <v>4392</v>
      </c>
      <c r="D14" s="47">
        <v>676</v>
      </c>
      <c r="E14" s="47">
        <v>847</v>
      </c>
      <c r="F14" s="47">
        <v>242</v>
      </c>
      <c r="G14" s="47">
        <v>25</v>
      </c>
      <c r="H14" s="47">
        <v>166</v>
      </c>
      <c r="I14" s="47">
        <v>671</v>
      </c>
      <c r="J14" s="47">
        <v>18</v>
      </c>
      <c r="K14" s="47">
        <v>43</v>
      </c>
      <c r="L14" s="47">
        <v>64</v>
      </c>
      <c r="M14" s="47">
        <v>21</v>
      </c>
      <c r="N14" s="47">
        <v>507</v>
      </c>
      <c r="O14" s="47">
        <v>42</v>
      </c>
      <c r="P14" s="47">
        <v>727</v>
      </c>
      <c r="Q14" s="46">
        <f t="shared" si="0"/>
        <v>0.291</v>
      </c>
      <c r="R14" s="46">
        <f t="shared" si="1"/>
        <v>0.367</v>
      </c>
      <c r="S14" s="46">
        <f t="shared" si="2"/>
        <v>0.471</v>
      </c>
      <c r="T14" s="67">
        <v>977.1</v>
      </c>
      <c r="U14" s="47">
        <v>69</v>
      </c>
      <c r="V14" s="47">
        <v>64</v>
      </c>
      <c r="W14" s="80">
        <v>25</v>
      </c>
      <c r="X14" s="47">
        <v>970</v>
      </c>
      <c r="Y14" s="47">
        <v>491</v>
      </c>
      <c r="Z14" s="47">
        <v>433</v>
      </c>
      <c r="AA14" s="47">
        <v>46</v>
      </c>
      <c r="AB14" s="47">
        <v>713</v>
      </c>
      <c r="AC14" s="47">
        <v>72</v>
      </c>
      <c r="AD14" s="57">
        <f t="shared" si="3"/>
        <v>4.521487193775142</v>
      </c>
      <c r="AE14" s="57">
        <f t="shared" si="4"/>
        <v>1.4355389302707682</v>
      </c>
      <c r="AF14" s="58">
        <f t="shared" si="5"/>
        <v>3311.5</v>
      </c>
      <c r="AG14" s="58">
        <f t="shared" si="6"/>
        <v>2682.5</v>
      </c>
      <c r="AH14" s="58">
        <f t="shared" si="7"/>
        <v>5994</v>
      </c>
      <c r="AJ14" s="59"/>
    </row>
    <row r="15" spans="1:36" s="47" customFormat="1" ht="12.75">
      <c r="A15" s="27">
        <v>11</v>
      </c>
      <c r="B15" s="47" t="s">
        <v>127</v>
      </c>
      <c r="C15" s="47">
        <v>4419</v>
      </c>
      <c r="D15" s="47">
        <v>627</v>
      </c>
      <c r="E15" s="47">
        <v>714</v>
      </c>
      <c r="F15" s="47">
        <v>269</v>
      </c>
      <c r="G15" s="47">
        <v>19</v>
      </c>
      <c r="H15" s="47">
        <v>160</v>
      </c>
      <c r="I15" s="47">
        <v>646</v>
      </c>
      <c r="J15" s="47">
        <v>11</v>
      </c>
      <c r="K15" s="47">
        <v>38</v>
      </c>
      <c r="L15" s="47">
        <v>34</v>
      </c>
      <c r="M15" s="47">
        <v>31</v>
      </c>
      <c r="N15" s="47">
        <v>440</v>
      </c>
      <c r="O15" s="47">
        <v>44</v>
      </c>
      <c r="P15" s="47">
        <v>890</v>
      </c>
      <c r="Q15" s="46">
        <f t="shared" si="0"/>
        <v>0.263</v>
      </c>
      <c r="R15" s="46">
        <f t="shared" si="1"/>
        <v>0.333</v>
      </c>
      <c r="S15" s="46">
        <f t="shared" si="2"/>
        <v>0.441</v>
      </c>
      <c r="T15" s="67">
        <v>1116.1</v>
      </c>
      <c r="U15" s="47">
        <v>65</v>
      </c>
      <c r="V15" s="47">
        <v>63</v>
      </c>
      <c r="W15" s="80">
        <v>12</v>
      </c>
      <c r="X15" s="47">
        <v>1136</v>
      </c>
      <c r="Y15" s="47">
        <v>542</v>
      </c>
      <c r="Z15" s="47">
        <v>353</v>
      </c>
      <c r="AA15" s="47">
        <v>45</v>
      </c>
      <c r="AB15" s="47">
        <v>937</v>
      </c>
      <c r="AC15" s="47">
        <v>77</v>
      </c>
      <c r="AD15" s="57">
        <f t="shared" si="3"/>
        <v>4.369662716323163</v>
      </c>
      <c r="AE15" s="57">
        <f t="shared" si="4"/>
        <v>1.3338310341544055</v>
      </c>
      <c r="AF15" s="58">
        <f t="shared" si="5"/>
        <v>2919.5</v>
      </c>
      <c r="AG15" s="58">
        <f t="shared" si="6"/>
        <v>3017.499999999999</v>
      </c>
      <c r="AH15" s="58">
        <f t="shared" si="7"/>
        <v>5936.999999999999</v>
      </c>
      <c r="AJ15" s="59"/>
    </row>
    <row r="16" spans="1:36" s="47" customFormat="1" ht="12.75">
      <c r="A16" s="27">
        <v>12</v>
      </c>
      <c r="B16" s="47" t="s">
        <v>134</v>
      </c>
      <c r="C16" s="47">
        <v>4420</v>
      </c>
      <c r="D16" s="47">
        <v>603</v>
      </c>
      <c r="E16" s="47">
        <v>861</v>
      </c>
      <c r="F16" s="47">
        <v>266</v>
      </c>
      <c r="G16" s="47">
        <v>21</v>
      </c>
      <c r="H16" s="47">
        <v>92</v>
      </c>
      <c r="I16" s="47">
        <v>499</v>
      </c>
      <c r="J16" s="47">
        <v>16</v>
      </c>
      <c r="K16" s="47">
        <v>31</v>
      </c>
      <c r="L16" s="47">
        <v>83</v>
      </c>
      <c r="M16" s="47">
        <v>31</v>
      </c>
      <c r="N16" s="47">
        <v>443</v>
      </c>
      <c r="O16" s="47">
        <v>34</v>
      </c>
      <c r="P16" s="47">
        <v>697</v>
      </c>
      <c r="Q16" s="46">
        <f t="shared" si="0"/>
        <v>0.281</v>
      </c>
      <c r="R16" s="46">
        <f t="shared" si="1"/>
        <v>0.348</v>
      </c>
      <c r="S16" s="46">
        <f t="shared" si="2"/>
        <v>0.413</v>
      </c>
      <c r="T16" s="67">
        <v>1165.1</v>
      </c>
      <c r="U16" s="47">
        <v>79</v>
      </c>
      <c r="V16" s="47">
        <v>70</v>
      </c>
      <c r="W16" s="80">
        <v>42</v>
      </c>
      <c r="X16" s="47">
        <v>1245</v>
      </c>
      <c r="Y16" s="47">
        <v>574</v>
      </c>
      <c r="Z16" s="47">
        <v>369</v>
      </c>
      <c r="AA16" s="47">
        <v>37</v>
      </c>
      <c r="AB16" s="47">
        <v>876</v>
      </c>
      <c r="AC16" s="47">
        <v>29</v>
      </c>
      <c r="AD16" s="57">
        <f t="shared" si="3"/>
        <v>4.433066488360026</v>
      </c>
      <c r="AE16" s="57">
        <f t="shared" si="4"/>
        <v>1.3850114812646308</v>
      </c>
      <c r="AF16" s="58">
        <f t="shared" si="5"/>
        <v>2861.5</v>
      </c>
      <c r="AG16" s="58">
        <f t="shared" si="6"/>
        <v>3042.499999999999</v>
      </c>
      <c r="AH16" s="58">
        <f t="shared" si="7"/>
        <v>5903.999999999999</v>
      </c>
      <c r="AJ16" s="59"/>
    </row>
    <row r="17" spans="1:36" s="47" customFormat="1" ht="12.75">
      <c r="A17" s="27">
        <v>13</v>
      </c>
      <c r="B17" s="47" t="s">
        <v>15</v>
      </c>
      <c r="C17" s="47">
        <v>4507</v>
      </c>
      <c r="D17" s="47">
        <v>609</v>
      </c>
      <c r="E17" s="47">
        <v>778</v>
      </c>
      <c r="F17" s="47">
        <v>266</v>
      </c>
      <c r="G17" s="47">
        <v>14</v>
      </c>
      <c r="H17" s="47">
        <v>134</v>
      </c>
      <c r="I17" s="47">
        <v>592</v>
      </c>
      <c r="J17" s="47">
        <v>8</v>
      </c>
      <c r="K17" s="47">
        <v>37</v>
      </c>
      <c r="L17" s="47">
        <v>52</v>
      </c>
      <c r="M17" s="47">
        <v>19</v>
      </c>
      <c r="N17" s="47">
        <v>455</v>
      </c>
      <c r="O17" s="47">
        <v>55</v>
      </c>
      <c r="P17" s="47">
        <v>850</v>
      </c>
      <c r="Q17" s="46">
        <f t="shared" si="0"/>
        <v>0.264</v>
      </c>
      <c r="R17" s="46">
        <f t="shared" si="1"/>
        <v>0.337</v>
      </c>
      <c r="S17" s="46">
        <f t="shared" si="2"/>
        <v>0.419</v>
      </c>
      <c r="T17" s="67">
        <v>1051</v>
      </c>
      <c r="U17" s="47">
        <v>54</v>
      </c>
      <c r="V17" s="47">
        <v>55</v>
      </c>
      <c r="W17" s="80">
        <v>73</v>
      </c>
      <c r="X17" s="47">
        <v>1048</v>
      </c>
      <c r="Y17" s="47">
        <v>494</v>
      </c>
      <c r="Z17" s="47">
        <v>439</v>
      </c>
      <c r="AA17" s="47">
        <v>41</v>
      </c>
      <c r="AB17" s="47">
        <v>868</v>
      </c>
      <c r="AC17" s="47">
        <v>25</v>
      </c>
      <c r="AD17" s="57">
        <f t="shared" si="3"/>
        <v>4.230256898192198</v>
      </c>
      <c r="AE17" s="57">
        <f t="shared" si="4"/>
        <v>1.4148430066603235</v>
      </c>
      <c r="AF17" s="58">
        <f t="shared" si="5"/>
        <v>2904</v>
      </c>
      <c r="AG17" s="58">
        <f t="shared" si="6"/>
        <v>2837</v>
      </c>
      <c r="AH17" s="58">
        <f t="shared" si="7"/>
        <v>5741</v>
      </c>
      <c r="AJ17" s="59"/>
    </row>
    <row r="18" spans="1:36" s="47" customFormat="1" ht="12.75">
      <c r="A18" s="27">
        <v>14</v>
      </c>
      <c r="B18" s="47" t="s">
        <v>125</v>
      </c>
      <c r="C18" s="47">
        <v>4179</v>
      </c>
      <c r="D18" s="47">
        <v>656</v>
      </c>
      <c r="E18" s="47">
        <v>782</v>
      </c>
      <c r="F18" s="47">
        <v>203</v>
      </c>
      <c r="G18" s="47">
        <v>35</v>
      </c>
      <c r="H18" s="47">
        <v>133</v>
      </c>
      <c r="I18" s="47">
        <v>549</v>
      </c>
      <c r="J18" s="47">
        <v>15</v>
      </c>
      <c r="K18" s="47">
        <v>32</v>
      </c>
      <c r="L18" s="47">
        <v>100</v>
      </c>
      <c r="M18" s="47">
        <v>40</v>
      </c>
      <c r="N18" s="47">
        <v>456</v>
      </c>
      <c r="O18" s="47">
        <v>34</v>
      </c>
      <c r="P18" s="47">
        <v>778</v>
      </c>
      <c r="Q18" s="46">
        <f t="shared" si="0"/>
        <v>0.276</v>
      </c>
      <c r="R18" s="46">
        <f t="shared" si="1"/>
        <v>0.35</v>
      </c>
      <c r="S18" s="46">
        <f t="shared" si="2"/>
        <v>0.437</v>
      </c>
      <c r="T18" s="67">
        <v>1159.1</v>
      </c>
      <c r="U18" s="47">
        <v>63</v>
      </c>
      <c r="V18" s="47">
        <v>65</v>
      </c>
      <c r="W18" s="80">
        <v>31</v>
      </c>
      <c r="X18" s="47">
        <v>1178</v>
      </c>
      <c r="Y18" s="47">
        <v>556</v>
      </c>
      <c r="Z18" s="47">
        <v>403</v>
      </c>
      <c r="AA18" s="47">
        <v>36</v>
      </c>
      <c r="AB18" s="47">
        <v>848</v>
      </c>
      <c r="AC18" s="47">
        <v>23</v>
      </c>
      <c r="AD18" s="57">
        <f t="shared" si="3"/>
        <v>4.316273844631222</v>
      </c>
      <c r="AE18" s="57">
        <f t="shared" si="4"/>
        <v>1.3637148178181375</v>
      </c>
      <c r="AF18" s="58">
        <f t="shared" si="5"/>
        <v>2902</v>
      </c>
      <c r="AG18" s="58">
        <f t="shared" si="6"/>
        <v>2834.499999999999</v>
      </c>
      <c r="AH18" s="58">
        <f t="shared" si="7"/>
        <v>5736.499999999999</v>
      </c>
      <c r="AJ18" s="59"/>
    </row>
    <row r="19" spans="1:36" s="47" customFormat="1" ht="12.75">
      <c r="A19" s="27">
        <v>15</v>
      </c>
      <c r="B19" s="47" t="s">
        <v>112</v>
      </c>
      <c r="C19" s="47">
        <v>3792</v>
      </c>
      <c r="D19" s="47">
        <v>503</v>
      </c>
      <c r="E19" s="47">
        <v>647</v>
      </c>
      <c r="F19" s="47">
        <v>229</v>
      </c>
      <c r="G19" s="47">
        <v>15</v>
      </c>
      <c r="H19" s="47">
        <v>130</v>
      </c>
      <c r="I19" s="47">
        <v>522</v>
      </c>
      <c r="J19" s="47">
        <v>12</v>
      </c>
      <c r="K19" s="47">
        <v>31</v>
      </c>
      <c r="L19" s="47">
        <v>29</v>
      </c>
      <c r="M19" s="47">
        <v>20</v>
      </c>
      <c r="N19" s="47">
        <v>399</v>
      </c>
      <c r="O19" s="47">
        <v>27</v>
      </c>
      <c r="P19" s="47">
        <v>696</v>
      </c>
      <c r="Q19" s="46">
        <f t="shared" si="0"/>
        <v>0.269</v>
      </c>
      <c r="R19" s="46">
        <f t="shared" si="1"/>
        <v>0.341</v>
      </c>
      <c r="S19" s="46">
        <f t="shared" si="2"/>
        <v>0.44</v>
      </c>
      <c r="T19" s="67">
        <v>1145</v>
      </c>
      <c r="U19" s="47">
        <v>76</v>
      </c>
      <c r="V19" s="47">
        <v>62</v>
      </c>
      <c r="W19" s="80">
        <v>67</v>
      </c>
      <c r="X19" s="47">
        <v>1172</v>
      </c>
      <c r="Y19" s="47">
        <v>568</v>
      </c>
      <c r="Z19" s="47">
        <v>421</v>
      </c>
      <c r="AA19" s="47">
        <v>45</v>
      </c>
      <c r="AB19" s="47">
        <v>942</v>
      </c>
      <c r="AC19" s="47">
        <v>20</v>
      </c>
      <c r="AD19" s="57">
        <f t="shared" si="3"/>
        <v>4.464628820960699</v>
      </c>
      <c r="AE19" s="57">
        <f t="shared" si="4"/>
        <v>1.3912663755458514</v>
      </c>
      <c r="AF19" s="58">
        <f t="shared" si="5"/>
        <v>2500.5</v>
      </c>
      <c r="AG19" s="58">
        <f t="shared" si="6"/>
        <v>3120</v>
      </c>
      <c r="AH19" s="58">
        <f t="shared" si="7"/>
        <v>5620.5</v>
      </c>
      <c r="AJ19" s="59"/>
    </row>
    <row r="20" spans="1:36" s="47" customFormat="1" ht="12.75">
      <c r="A20" s="27">
        <v>16</v>
      </c>
      <c r="B20" s="47" t="s">
        <v>88</v>
      </c>
      <c r="C20" s="47">
        <v>4060</v>
      </c>
      <c r="D20" s="47">
        <v>644</v>
      </c>
      <c r="E20" s="47">
        <v>806</v>
      </c>
      <c r="F20" s="47">
        <v>245</v>
      </c>
      <c r="G20" s="47">
        <v>17</v>
      </c>
      <c r="H20" s="47">
        <v>136</v>
      </c>
      <c r="I20" s="47">
        <v>619</v>
      </c>
      <c r="J20" s="47">
        <v>15</v>
      </c>
      <c r="K20" s="47">
        <v>37</v>
      </c>
      <c r="L20" s="47">
        <v>67</v>
      </c>
      <c r="M20" s="47">
        <v>19</v>
      </c>
      <c r="N20" s="47">
        <v>474</v>
      </c>
      <c r="O20" s="47">
        <v>39</v>
      </c>
      <c r="P20" s="47">
        <v>551</v>
      </c>
      <c r="Q20" s="46">
        <f t="shared" si="0"/>
        <v>0.297</v>
      </c>
      <c r="R20" s="46">
        <f t="shared" si="1"/>
        <v>0.372</v>
      </c>
      <c r="S20" s="46">
        <f t="shared" si="2"/>
        <v>0.466</v>
      </c>
      <c r="T20" s="67">
        <v>977.1</v>
      </c>
      <c r="U20" s="47">
        <v>55</v>
      </c>
      <c r="V20" s="47">
        <v>57</v>
      </c>
      <c r="W20" s="80">
        <v>2</v>
      </c>
      <c r="X20" s="47">
        <v>965</v>
      </c>
      <c r="Y20" s="47">
        <v>466</v>
      </c>
      <c r="Z20" s="47">
        <v>359</v>
      </c>
      <c r="AA20" s="47">
        <v>50</v>
      </c>
      <c r="AB20" s="47">
        <v>724</v>
      </c>
      <c r="AC20" s="47">
        <v>46</v>
      </c>
      <c r="AD20" s="57">
        <f t="shared" si="3"/>
        <v>4.291268904886388</v>
      </c>
      <c r="AE20" s="57">
        <f t="shared" si="4"/>
        <v>1.3547067310609389</v>
      </c>
      <c r="AF20" s="58">
        <f t="shared" si="5"/>
        <v>3148</v>
      </c>
      <c r="AG20" s="58">
        <f t="shared" si="6"/>
        <v>2413</v>
      </c>
      <c r="AH20" s="58">
        <f t="shared" si="7"/>
        <v>5561</v>
      </c>
      <c r="AJ20" s="59"/>
    </row>
    <row r="21" spans="1:36" s="47" customFormat="1" ht="12.75">
      <c r="A21" s="27">
        <v>17</v>
      </c>
      <c r="B21" s="47" t="s">
        <v>124</v>
      </c>
      <c r="C21" s="47">
        <v>3976</v>
      </c>
      <c r="D21" s="47">
        <v>576</v>
      </c>
      <c r="E21" s="47">
        <v>738</v>
      </c>
      <c r="F21" s="47">
        <v>210</v>
      </c>
      <c r="G21" s="47">
        <v>18</v>
      </c>
      <c r="H21" s="47">
        <v>124</v>
      </c>
      <c r="I21" s="47">
        <v>482</v>
      </c>
      <c r="J21" s="47">
        <v>16</v>
      </c>
      <c r="K21" s="47">
        <v>24</v>
      </c>
      <c r="L21" s="47">
        <v>125</v>
      </c>
      <c r="M21" s="47">
        <v>39</v>
      </c>
      <c r="N21" s="47">
        <v>377</v>
      </c>
      <c r="O21" s="47">
        <v>47</v>
      </c>
      <c r="P21" s="47">
        <v>628</v>
      </c>
      <c r="Q21" s="46">
        <f t="shared" si="0"/>
        <v>0.274</v>
      </c>
      <c r="R21" s="46">
        <f t="shared" si="1"/>
        <v>0.342</v>
      </c>
      <c r="S21" s="46">
        <f t="shared" si="2"/>
        <v>0.43</v>
      </c>
      <c r="T21" s="67">
        <v>960</v>
      </c>
      <c r="U21" s="47">
        <v>51</v>
      </c>
      <c r="V21" s="47">
        <v>58</v>
      </c>
      <c r="W21" s="80">
        <v>53</v>
      </c>
      <c r="X21" s="47">
        <v>993</v>
      </c>
      <c r="Y21" s="47">
        <v>432</v>
      </c>
      <c r="Z21" s="47">
        <v>261</v>
      </c>
      <c r="AA21" s="47">
        <v>24</v>
      </c>
      <c r="AB21" s="47">
        <v>611</v>
      </c>
      <c r="AC21" s="47">
        <v>43</v>
      </c>
      <c r="AD21" s="57">
        <f t="shared" si="3"/>
        <v>4.05</v>
      </c>
      <c r="AE21" s="57">
        <f t="shared" si="4"/>
        <v>1.30625</v>
      </c>
      <c r="AF21" s="58">
        <f t="shared" si="5"/>
        <v>2693</v>
      </c>
      <c r="AG21" s="58">
        <f t="shared" si="6"/>
        <v>2598.5</v>
      </c>
      <c r="AH21" s="58">
        <f t="shared" si="7"/>
        <v>5291.5</v>
      </c>
      <c r="AJ21" s="59"/>
    </row>
    <row r="22" spans="1:36" s="47" customFormat="1" ht="12.75">
      <c r="A22" s="27">
        <v>18</v>
      </c>
      <c r="B22" s="47" t="s">
        <v>63</v>
      </c>
      <c r="C22" s="47">
        <v>3718</v>
      </c>
      <c r="D22" s="47">
        <v>475</v>
      </c>
      <c r="E22" s="47">
        <v>693</v>
      </c>
      <c r="F22" s="47">
        <v>201</v>
      </c>
      <c r="G22" s="47">
        <v>22</v>
      </c>
      <c r="H22" s="47">
        <v>100</v>
      </c>
      <c r="I22" s="47">
        <v>484</v>
      </c>
      <c r="J22" s="47">
        <v>19</v>
      </c>
      <c r="K22" s="47">
        <v>29</v>
      </c>
      <c r="L22" s="47">
        <v>59</v>
      </c>
      <c r="M22" s="47">
        <v>21</v>
      </c>
      <c r="N22" s="47">
        <v>319</v>
      </c>
      <c r="O22" s="47">
        <v>41</v>
      </c>
      <c r="P22" s="47">
        <v>700</v>
      </c>
      <c r="Q22" s="46">
        <f t="shared" si="0"/>
        <v>0.273</v>
      </c>
      <c r="R22" s="46">
        <f t="shared" si="1"/>
        <v>0.335</v>
      </c>
      <c r="S22" s="46">
        <f t="shared" si="2"/>
        <v>0.42</v>
      </c>
      <c r="T22" s="67">
        <v>1052</v>
      </c>
      <c r="U22" s="47">
        <v>74</v>
      </c>
      <c r="V22" s="47">
        <v>63</v>
      </c>
      <c r="W22" s="80">
        <v>6</v>
      </c>
      <c r="X22" s="47">
        <v>1045</v>
      </c>
      <c r="Y22" s="47">
        <v>459</v>
      </c>
      <c r="Z22" s="47">
        <v>315</v>
      </c>
      <c r="AA22" s="47">
        <v>26</v>
      </c>
      <c r="AB22" s="47">
        <v>836</v>
      </c>
      <c r="AC22" s="47">
        <v>51</v>
      </c>
      <c r="AD22" s="57">
        <f t="shared" si="3"/>
        <v>3.92680608365019</v>
      </c>
      <c r="AE22" s="57">
        <f t="shared" si="4"/>
        <v>1.2927756653992395</v>
      </c>
      <c r="AF22" s="58">
        <f t="shared" si="5"/>
        <v>2343.5</v>
      </c>
      <c r="AG22" s="58">
        <f t="shared" si="6"/>
        <v>2902.5</v>
      </c>
      <c r="AH22" s="58">
        <f t="shared" si="7"/>
        <v>5246</v>
      </c>
      <c r="AJ22" s="59"/>
    </row>
    <row r="23" spans="1:36" s="47" customFormat="1" ht="12.75">
      <c r="A23" s="27">
        <v>19</v>
      </c>
      <c r="B23" s="47" t="s">
        <v>116</v>
      </c>
      <c r="C23" s="47">
        <v>3987</v>
      </c>
      <c r="D23" s="47">
        <v>506</v>
      </c>
      <c r="E23" s="47">
        <v>688</v>
      </c>
      <c r="F23" s="47">
        <v>225</v>
      </c>
      <c r="G23" s="47">
        <v>23</v>
      </c>
      <c r="H23" s="47">
        <v>137</v>
      </c>
      <c r="I23" s="47">
        <v>538</v>
      </c>
      <c r="J23" s="47">
        <v>12</v>
      </c>
      <c r="K23" s="47">
        <v>39</v>
      </c>
      <c r="L23" s="47">
        <v>40</v>
      </c>
      <c r="M23" s="47">
        <v>10</v>
      </c>
      <c r="N23" s="47">
        <v>294</v>
      </c>
      <c r="O23" s="47">
        <v>52</v>
      </c>
      <c r="P23" s="47">
        <v>759</v>
      </c>
      <c r="Q23" s="46">
        <f t="shared" si="0"/>
        <v>0.269</v>
      </c>
      <c r="R23" s="46">
        <f t="shared" si="1"/>
        <v>0.325</v>
      </c>
      <c r="S23" s="46">
        <f t="shared" si="2"/>
        <v>0.44</v>
      </c>
      <c r="T23" s="67">
        <v>929.2</v>
      </c>
      <c r="U23" s="47">
        <v>53</v>
      </c>
      <c r="V23" s="47">
        <v>66</v>
      </c>
      <c r="W23" s="80">
        <v>78</v>
      </c>
      <c r="X23" s="47">
        <v>928</v>
      </c>
      <c r="Y23" s="47">
        <v>478</v>
      </c>
      <c r="Z23" s="47">
        <v>351</v>
      </c>
      <c r="AA23" s="47">
        <v>36</v>
      </c>
      <c r="AB23" s="47">
        <v>760</v>
      </c>
      <c r="AC23" s="47">
        <v>59</v>
      </c>
      <c r="AD23" s="57">
        <f t="shared" si="3"/>
        <v>4.627465373070303</v>
      </c>
      <c r="AE23" s="57">
        <f t="shared" si="4"/>
        <v>1.3757620204920773</v>
      </c>
      <c r="AF23" s="58">
        <f t="shared" si="5"/>
        <v>2505.5</v>
      </c>
      <c r="AG23" s="58">
        <f t="shared" si="6"/>
        <v>2679.5000000000005</v>
      </c>
      <c r="AH23" s="58">
        <f t="shared" si="7"/>
        <v>5185</v>
      </c>
      <c r="AJ23" s="59"/>
    </row>
    <row r="24" spans="1:36" s="47" customFormat="1" ht="12.75">
      <c r="A24" s="27">
        <v>20</v>
      </c>
      <c r="B24" s="47" t="s">
        <v>123</v>
      </c>
      <c r="C24" s="47">
        <v>3474</v>
      </c>
      <c r="D24" s="47">
        <v>478</v>
      </c>
      <c r="E24" s="47">
        <v>615</v>
      </c>
      <c r="F24" s="47">
        <v>181</v>
      </c>
      <c r="G24" s="47">
        <v>9</v>
      </c>
      <c r="H24" s="47">
        <v>129</v>
      </c>
      <c r="I24" s="47">
        <v>515</v>
      </c>
      <c r="J24" s="47">
        <v>16</v>
      </c>
      <c r="K24" s="47">
        <v>23</v>
      </c>
      <c r="L24" s="47">
        <v>48</v>
      </c>
      <c r="M24" s="47">
        <v>22</v>
      </c>
      <c r="N24" s="47">
        <v>445</v>
      </c>
      <c r="O24" s="47">
        <v>36</v>
      </c>
      <c r="P24" s="47">
        <v>708</v>
      </c>
      <c r="Q24" s="46">
        <f t="shared" si="0"/>
        <v>0.269</v>
      </c>
      <c r="R24" s="46">
        <f t="shared" si="1"/>
        <v>0.356</v>
      </c>
      <c r="S24" s="46">
        <f t="shared" si="2"/>
        <v>0.438</v>
      </c>
      <c r="T24" s="67">
        <v>940</v>
      </c>
      <c r="U24" s="47">
        <v>37</v>
      </c>
      <c r="V24" s="47">
        <v>72</v>
      </c>
      <c r="W24" s="80">
        <v>5</v>
      </c>
      <c r="X24" s="47">
        <v>1149</v>
      </c>
      <c r="Y24" s="47">
        <v>561</v>
      </c>
      <c r="Z24" s="47">
        <v>290</v>
      </c>
      <c r="AA24" s="47">
        <v>31</v>
      </c>
      <c r="AB24" s="47">
        <v>523</v>
      </c>
      <c r="AC24" s="47">
        <v>53</v>
      </c>
      <c r="AD24" s="57">
        <f t="shared" si="3"/>
        <v>5.371276595744681</v>
      </c>
      <c r="AE24" s="57">
        <f t="shared" si="4"/>
        <v>1.5308510638297872</v>
      </c>
      <c r="AF24" s="58">
        <f t="shared" si="5"/>
        <v>2412</v>
      </c>
      <c r="AG24" s="58">
        <f t="shared" si="6"/>
        <v>1805</v>
      </c>
      <c r="AH24" s="58">
        <f t="shared" si="7"/>
        <v>4217</v>
      </c>
      <c r="AJ24" s="59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4"/>
  <sheetViews>
    <sheetView workbookViewId="0" topLeftCell="F1">
      <selection activeCell="AD5" sqref="AD5:AH5"/>
    </sheetView>
  </sheetViews>
  <sheetFormatPr defaultColWidth="9.140625" defaultRowHeight="12.75"/>
  <cols>
    <col min="1" max="1" width="6.7109375" style="53" customWidth="1"/>
    <col min="2" max="2" width="16.7109375" style="25" customWidth="1"/>
    <col min="3" max="19" width="5.7109375" style="0" customWidth="1"/>
    <col min="20" max="20" width="6.7109375" style="0" customWidth="1"/>
    <col min="21" max="31" width="5.7109375" style="0" customWidth="1"/>
    <col min="32" max="33" width="8.28125" style="0" customWidth="1"/>
    <col min="34" max="34" width="8.7109375" style="0" customWidth="1"/>
  </cols>
  <sheetData>
    <row r="1" spans="1:34" s="25" customFormat="1" ht="12.75" customHeight="1">
      <c r="A1" s="120" t="s">
        <v>130</v>
      </c>
      <c r="B1" s="12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="25" customFormat="1" ht="9" customHeight="1">
      <c r="A2" s="53"/>
    </row>
    <row r="3" spans="1:34" s="8" customFormat="1" ht="12.75" customHeight="1">
      <c r="A3" s="54" t="s">
        <v>5</v>
      </c>
      <c r="B3" s="55" t="s">
        <v>80</v>
      </c>
      <c r="C3" s="8" t="s">
        <v>21</v>
      </c>
      <c r="D3" s="6" t="s">
        <v>16</v>
      </c>
      <c r="E3" s="6" t="s">
        <v>17</v>
      </c>
      <c r="F3" s="6" t="s">
        <v>18</v>
      </c>
      <c r="G3" s="6" t="s">
        <v>31</v>
      </c>
      <c r="H3" s="6" t="s">
        <v>19</v>
      </c>
      <c r="I3" s="6" t="s">
        <v>20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32</v>
      </c>
      <c r="P3" s="6" t="s">
        <v>27</v>
      </c>
      <c r="Q3" s="6" t="s">
        <v>90</v>
      </c>
      <c r="R3" s="6" t="s">
        <v>91</v>
      </c>
      <c r="S3" s="6" t="s">
        <v>92</v>
      </c>
      <c r="T3" s="6" t="s">
        <v>42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 t="s">
        <v>26</v>
      </c>
      <c r="AA3" s="6" t="s">
        <v>32</v>
      </c>
      <c r="AB3" s="6" t="s">
        <v>27</v>
      </c>
      <c r="AC3" s="6" t="s">
        <v>81</v>
      </c>
      <c r="AD3" s="56" t="s">
        <v>39</v>
      </c>
      <c r="AE3" s="56" t="s">
        <v>40</v>
      </c>
      <c r="AF3" s="5" t="s">
        <v>82</v>
      </c>
      <c r="AG3" s="8" t="s">
        <v>83</v>
      </c>
      <c r="AH3" s="56" t="s">
        <v>84</v>
      </c>
    </row>
    <row r="4" spans="1:32" s="8" customFormat="1" ht="6" customHeight="1">
      <c r="A4" s="54"/>
      <c r="B4" s="5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F4" s="5"/>
    </row>
    <row r="5" spans="1:36" s="47" customFormat="1" ht="12.75">
      <c r="A5" s="27">
        <v>1</v>
      </c>
      <c r="B5" s="47" t="s">
        <v>116</v>
      </c>
      <c r="C5" s="47">
        <v>4682</v>
      </c>
      <c r="D5" s="47">
        <v>722</v>
      </c>
      <c r="E5" s="47">
        <v>874</v>
      </c>
      <c r="F5" s="47">
        <v>284</v>
      </c>
      <c r="G5" s="47">
        <v>21</v>
      </c>
      <c r="H5" s="47">
        <v>191</v>
      </c>
      <c r="I5" s="47">
        <v>737</v>
      </c>
      <c r="J5" s="47">
        <v>6</v>
      </c>
      <c r="K5" s="47">
        <v>53</v>
      </c>
      <c r="L5" s="47">
        <v>111</v>
      </c>
      <c r="M5" s="47">
        <v>33</v>
      </c>
      <c r="N5" s="47">
        <v>508</v>
      </c>
      <c r="O5" s="47">
        <v>42</v>
      </c>
      <c r="P5" s="47">
        <v>735</v>
      </c>
      <c r="Q5" s="46">
        <f>+ROUND((E5+F5+G5+H5)/C5,3)</f>
        <v>0.293</v>
      </c>
      <c r="R5" s="46">
        <f>+ROUND((E5+F5+G5+H5+N5+O5)/(C5+N5+O5+K5),3)</f>
        <v>0.363</v>
      </c>
      <c r="S5" s="46">
        <f>+ROUND((E5+2*F5+3*G5+4*H5)/C5,3)</f>
        <v>0.485</v>
      </c>
      <c r="T5" s="67">
        <v>1207.1</v>
      </c>
      <c r="U5" s="47">
        <v>79</v>
      </c>
      <c r="V5" s="47">
        <v>59</v>
      </c>
      <c r="W5" s="80">
        <v>99</v>
      </c>
      <c r="X5" s="47">
        <v>1169</v>
      </c>
      <c r="Y5" s="47">
        <v>504</v>
      </c>
      <c r="Z5" s="47">
        <v>380</v>
      </c>
      <c r="AA5" s="47">
        <v>36</v>
      </c>
      <c r="AB5" s="47">
        <v>992</v>
      </c>
      <c r="AC5" s="47">
        <v>70</v>
      </c>
      <c r="AD5" s="57">
        <f>+Y5/((T5-INT(T5))*3.333+INT(T5))*9</f>
        <v>3.7570404129497637</v>
      </c>
      <c r="AE5" s="57">
        <f>+(X5+Z5)/((T5-INT(T5))*3.333+INT(T5))</f>
        <v>1.2829928570677214</v>
      </c>
      <c r="AF5" s="58">
        <f>+D5+E5+I5+J5+K5+L5+N5+O5+F5*1.5+G5*2+H5*2.5-M5-P5*0.5</f>
        <v>3598</v>
      </c>
      <c r="AG5" s="58">
        <f>+INT(T5)*3+(T5-INT(T5))*10+U5*10+(W5-V5+AC5)*5-(X5+Z5+AA5-AB5)*0.5-Y5*1.5</f>
        <v>3909.499999999999</v>
      </c>
      <c r="AH5" s="58">
        <f aca="true" t="shared" si="0" ref="AH5:AH24">+AF5+AG5</f>
        <v>7507.499999999999</v>
      </c>
      <c r="AJ5" s="59"/>
    </row>
    <row r="6" spans="1:36" s="47" customFormat="1" ht="12.75">
      <c r="A6" s="27">
        <v>2</v>
      </c>
      <c r="B6" s="47" t="s">
        <v>95</v>
      </c>
      <c r="C6" s="47">
        <v>4848</v>
      </c>
      <c r="D6" s="47">
        <v>736</v>
      </c>
      <c r="E6" s="47">
        <v>872</v>
      </c>
      <c r="F6" s="47">
        <v>262</v>
      </c>
      <c r="G6" s="47">
        <v>43</v>
      </c>
      <c r="H6" s="47">
        <v>172</v>
      </c>
      <c r="I6" s="47">
        <v>717</v>
      </c>
      <c r="J6" s="47">
        <v>10</v>
      </c>
      <c r="K6" s="47">
        <v>45</v>
      </c>
      <c r="L6" s="47">
        <v>77</v>
      </c>
      <c r="M6" s="47">
        <v>22</v>
      </c>
      <c r="N6" s="47">
        <v>451</v>
      </c>
      <c r="O6" s="47">
        <v>66</v>
      </c>
      <c r="P6" s="47">
        <v>805</v>
      </c>
      <c r="Q6" s="46">
        <f aca="true" t="shared" si="1" ref="Q6:Q24">+ROUND((E6+F6+G6+H6)/C6,3)</f>
        <v>0.278</v>
      </c>
      <c r="R6" s="46">
        <f aca="true" t="shared" si="2" ref="R6:R24">+ROUND((E6+F6+G6+H6+N6+O6)/(C6+N6+O6+K6),3)</f>
        <v>0.345</v>
      </c>
      <c r="S6" s="46">
        <f aca="true" t="shared" si="3" ref="S6:S24">+ROUND((E6+2*F6+3*G6+4*H6)/C6,3)</f>
        <v>0.456</v>
      </c>
      <c r="T6" s="67">
        <v>1174.2</v>
      </c>
      <c r="U6" s="47">
        <v>69</v>
      </c>
      <c r="V6" s="47">
        <v>61</v>
      </c>
      <c r="W6" s="80">
        <v>110</v>
      </c>
      <c r="X6" s="47">
        <v>1174</v>
      </c>
      <c r="Y6" s="47">
        <v>549</v>
      </c>
      <c r="Z6" s="47">
        <v>426</v>
      </c>
      <c r="AA6" s="47">
        <v>35</v>
      </c>
      <c r="AB6" s="47">
        <v>955</v>
      </c>
      <c r="AC6" s="47">
        <v>38</v>
      </c>
      <c r="AD6" s="57">
        <f aca="true" t="shared" si="4" ref="AD6:AD24">+Y6/((T6-INT(T6))*3.333+INT(T6))*9</f>
        <v>4.206299898200902</v>
      </c>
      <c r="AE6" s="57">
        <f aca="true" t="shared" si="5" ref="AE6:AE24">+(X6+Z6)/((T6-INT(T6))*3.333+INT(T6))</f>
        <v>1.3620886130583774</v>
      </c>
      <c r="AF6" s="58">
        <f aca="true" t="shared" si="6" ref="AF6:AF24">+D6+E6+I6+J6+K6+L6+N6+O6+F6*1.5+G6*2+H6*2.5-M6-P6*0.5</f>
        <v>3458.5</v>
      </c>
      <c r="AG6" s="58">
        <f aca="true" t="shared" si="7" ref="AG6:AG24">+INT(T6)*3+(T6-INT(T6))*10+U6*10+(W6-V6+AC6)*5-(X6+Z6+AA6-AB6)*0.5-Y6*1.5</f>
        <v>3485.5</v>
      </c>
      <c r="AH6" s="58">
        <f t="shared" si="0"/>
        <v>6944</v>
      </c>
      <c r="AJ6" s="59"/>
    </row>
    <row r="7" spans="1:36" s="47" customFormat="1" ht="12.75">
      <c r="A7" s="27">
        <v>3</v>
      </c>
      <c r="B7" s="47" t="s">
        <v>73</v>
      </c>
      <c r="C7" s="47">
        <v>4814</v>
      </c>
      <c r="D7" s="47">
        <v>748</v>
      </c>
      <c r="E7" s="47">
        <v>888</v>
      </c>
      <c r="F7" s="47">
        <v>318</v>
      </c>
      <c r="G7" s="47">
        <v>21</v>
      </c>
      <c r="H7" s="47">
        <v>182</v>
      </c>
      <c r="I7" s="47">
        <v>782</v>
      </c>
      <c r="J7" s="47">
        <v>13</v>
      </c>
      <c r="K7" s="47">
        <v>43</v>
      </c>
      <c r="L7" s="47">
        <v>110</v>
      </c>
      <c r="M7" s="47">
        <v>26</v>
      </c>
      <c r="N7" s="47">
        <v>547</v>
      </c>
      <c r="O7" s="47">
        <v>52</v>
      </c>
      <c r="P7" s="47">
        <v>852</v>
      </c>
      <c r="Q7" s="46">
        <f t="shared" si="1"/>
        <v>0.293</v>
      </c>
      <c r="R7" s="46">
        <f t="shared" si="2"/>
        <v>0.368</v>
      </c>
      <c r="S7" s="46">
        <f t="shared" si="3"/>
        <v>0.481</v>
      </c>
      <c r="T7" s="67">
        <v>1083</v>
      </c>
      <c r="U7" s="47">
        <v>58</v>
      </c>
      <c r="V7" s="47">
        <v>64</v>
      </c>
      <c r="W7" s="80">
        <v>65</v>
      </c>
      <c r="X7" s="47">
        <v>998</v>
      </c>
      <c r="Y7" s="47">
        <v>476</v>
      </c>
      <c r="Z7" s="47">
        <v>370</v>
      </c>
      <c r="AA7" s="47">
        <v>56</v>
      </c>
      <c r="AB7" s="47">
        <v>931</v>
      </c>
      <c r="AC7" s="47">
        <v>52</v>
      </c>
      <c r="AD7" s="57">
        <f t="shared" si="4"/>
        <v>3.9556786703601112</v>
      </c>
      <c r="AE7" s="57">
        <f t="shared" si="5"/>
        <v>1.263157894736842</v>
      </c>
      <c r="AF7" s="58">
        <f t="shared" si="6"/>
        <v>3705</v>
      </c>
      <c r="AG7" s="58">
        <f t="shared" si="7"/>
        <v>3133.5</v>
      </c>
      <c r="AH7" s="58">
        <f t="shared" si="0"/>
        <v>6838.5</v>
      </c>
      <c r="AJ7" s="59"/>
    </row>
    <row r="8" spans="1:36" s="47" customFormat="1" ht="12.75">
      <c r="A8" s="27">
        <v>4</v>
      </c>
      <c r="B8" s="47" t="s">
        <v>60</v>
      </c>
      <c r="C8" s="47">
        <v>4443</v>
      </c>
      <c r="D8" s="47">
        <v>680</v>
      </c>
      <c r="E8" s="47">
        <v>802</v>
      </c>
      <c r="F8" s="47">
        <v>267</v>
      </c>
      <c r="G8" s="47">
        <v>26</v>
      </c>
      <c r="H8" s="47">
        <v>165</v>
      </c>
      <c r="I8" s="47">
        <v>633</v>
      </c>
      <c r="J8" s="47">
        <v>19</v>
      </c>
      <c r="K8" s="47">
        <v>45</v>
      </c>
      <c r="L8" s="47">
        <v>45</v>
      </c>
      <c r="M8" s="47">
        <v>28</v>
      </c>
      <c r="N8" s="47">
        <v>482</v>
      </c>
      <c r="O8" s="47">
        <v>47</v>
      </c>
      <c r="P8" s="47">
        <v>770</v>
      </c>
      <c r="Q8" s="46">
        <f t="shared" si="1"/>
        <v>0.284</v>
      </c>
      <c r="R8" s="46">
        <f t="shared" si="2"/>
        <v>0.357</v>
      </c>
      <c r="S8" s="46">
        <f t="shared" si="3"/>
        <v>0.467</v>
      </c>
      <c r="T8" s="67">
        <v>1155.2</v>
      </c>
      <c r="U8" s="47">
        <v>76</v>
      </c>
      <c r="V8" s="47">
        <v>50</v>
      </c>
      <c r="W8" s="80">
        <v>51</v>
      </c>
      <c r="X8" s="47">
        <v>1039</v>
      </c>
      <c r="Y8" s="47">
        <v>474</v>
      </c>
      <c r="Z8" s="47">
        <v>433</v>
      </c>
      <c r="AA8" s="47">
        <v>34</v>
      </c>
      <c r="AB8" s="47">
        <v>978</v>
      </c>
      <c r="AC8" s="47">
        <v>65</v>
      </c>
      <c r="AD8" s="57">
        <f t="shared" si="4"/>
        <v>3.691376042190714</v>
      </c>
      <c r="AE8" s="57">
        <f t="shared" si="5"/>
        <v>1.273723753892342</v>
      </c>
      <c r="AF8" s="58">
        <f t="shared" si="6"/>
        <v>3205</v>
      </c>
      <c r="AG8" s="58">
        <f t="shared" si="7"/>
        <v>3582</v>
      </c>
      <c r="AH8" s="58">
        <f t="shared" si="0"/>
        <v>6787</v>
      </c>
      <c r="AJ8" s="59"/>
    </row>
    <row r="9" spans="1:36" s="47" customFormat="1" ht="12.75">
      <c r="A9" s="27">
        <v>5</v>
      </c>
      <c r="B9" s="47" t="s">
        <v>67</v>
      </c>
      <c r="C9" s="47">
        <v>4414</v>
      </c>
      <c r="D9" s="47">
        <v>694</v>
      </c>
      <c r="E9" s="47">
        <v>830</v>
      </c>
      <c r="F9" s="47">
        <v>252</v>
      </c>
      <c r="G9" s="47">
        <v>22</v>
      </c>
      <c r="H9" s="47">
        <v>148</v>
      </c>
      <c r="I9" s="47">
        <v>667</v>
      </c>
      <c r="J9" s="47">
        <v>10</v>
      </c>
      <c r="K9" s="47">
        <v>39</v>
      </c>
      <c r="L9" s="47">
        <v>148</v>
      </c>
      <c r="M9" s="47">
        <v>34</v>
      </c>
      <c r="N9" s="47">
        <v>419</v>
      </c>
      <c r="O9" s="47">
        <v>77</v>
      </c>
      <c r="P9" s="47">
        <v>808</v>
      </c>
      <c r="Q9" s="46">
        <f t="shared" si="1"/>
        <v>0.284</v>
      </c>
      <c r="R9" s="46">
        <f t="shared" si="2"/>
        <v>0.353</v>
      </c>
      <c r="S9" s="46">
        <f t="shared" si="3"/>
        <v>0.451</v>
      </c>
      <c r="T9" s="67">
        <v>1200.2</v>
      </c>
      <c r="U9" s="47">
        <v>66</v>
      </c>
      <c r="V9" s="47">
        <v>61</v>
      </c>
      <c r="W9" s="80">
        <v>80</v>
      </c>
      <c r="X9" s="47">
        <v>1155</v>
      </c>
      <c r="Y9" s="47">
        <v>495</v>
      </c>
      <c r="Z9" s="47">
        <v>412</v>
      </c>
      <c r="AA9" s="47">
        <v>30</v>
      </c>
      <c r="AB9" s="47">
        <v>946</v>
      </c>
      <c r="AC9" s="47">
        <v>19</v>
      </c>
      <c r="AD9" s="57">
        <f t="shared" si="4"/>
        <v>3.7104388512181474</v>
      </c>
      <c r="AE9" s="57">
        <f t="shared" si="5"/>
        <v>1.305108345647326</v>
      </c>
      <c r="AF9" s="58">
        <f t="shared" si="6"/>
        <v>3238</v>
      </c>
      <c r="AG9" s="58">
        <f t="shared" si="7"/>
        <v>3384</v>
      </c>
      <c r="AH9" s="58">
        <f t="shared" si="0"/>
        <v>6622</v>
      </c>
      <c r="AJ9" s="59"/>
    </row>
    <row r="10" spans="1:36" s="47" customFormat="1" ht="12.75">
      <c r="A10" s="27">
        <v>6</v>
      </c>
      <c r="B10" s="47" t="s">
        <v>15</v>
      </c>
      <c r="C10" s="47">
        <v>4677</v>
      </c>
      <c r="D10" s="47">
        <v>695</v>
      </c>
      <c r="E10" s="47">
        <v>885</v>
      </c>
      <c r="F10" s="47">
        <v>268</v>
      </c>
      <c r="G10" s="47">
        <v>10</v>
      </c>
      <c r="H10" s="47">
        <v>155</v>
      </c>
      <c r="I10" s="47">
        <v>680</v>
      </c>
      <c r="J10" s="47">
        <v>15</v>
      </c>
      <c r="K10" s="47">
        <v>42</v>
      </c>
      <c r="L10" s="47">
        <v>64</v>
      </c>
      <c r="M10" s="47">
        <v>17</v>
      </c>
      <c r="N10" s="47">
        <v>446</v>
      </c>
      <c r="O10" s="47">
        <v>68</v>
      </c>
      <c r="P10" s="47">
        <v>816</v>
      </c>
      <c r="Q10" s="46">
        <f t="shared" si="1"/>
        <v>0.282</v>
      </c>
      <c r="R10" s="46">
        <f t="shared" si="2"/>
        <v>0.35</v>
      </c>
      <c r="S10" s="46">
        <f t="shared" si="3"/>
        <v>0.443</v>
      </c>
      <c r="T10" s="67">
        <v>1181.1</v>
      </c>
      <c r="U10" s="47">
        <v>66</v>
      </c>
      <c r="V10" s="47">
        <v>64</v>
      </c>
      <c r="W10" s="80">
        <v>44</v>
      </c>
      <c r="X10" s="47">
        <v>1203</v>
      </c>
      <c r="Y10" s="47">
        <v>549</v>
      </c>
      <c r="Z10" s="47">
        <v>380</v>
      </c>
      <c r="AA10" s="47">
        <v>34</v>
      </c>
      <c r="AB10" s="47">
        <v>999</v>
      </c>
      <c r="AC10" s="47">
        <v>56</v>
      </c>
      <c r="AD10" s="57">
        <f t="shared" si="4"/>
        <v>4.182562194767557</v>
      </c>
      <c r="AE10" s="57">
        <f t="shared" si="5"/>
        <v>1.3400113244924192</v>
      </c>
      <c r="AF10" s="58">
        <f t="shared" si="6"/>
        <v>3279.5</v>
      </c>
      <c r="AG10" s="58">
        <f t="shared" si="7"/>
        <v>3251.499999999999</v>
      </c>
      <c r="AH10" s="58">
        <f t="shared" si="0"/>
        <v>6530.999999999999</v>
      </c>
      <c r="AJ10" s="59"/>
    </row>
    <row r="11" spans="1:36" s="47" customFormat="1" ht="12.75">
      <c r="A11" s="27">
        <v>7</v>
      </c>
      <c r="B11" s="47" t="s">
        <v>14</v>
      </c>
      <c r="C11" s="47">
        <v>4767</v>
      </c>
      <c r="D11" s="47">
        <v>710</v>
      </c>
      <c r="E11" s="47">
        <v>871</v>
      </c>
      <c r="F11" s="47">
        <v>291</v>
      </c>
      <c r="G11" s="47">
        <v>31</v>
      </c>
      <c r="H11" s="47">
        <v>143</v>
      </c>
      <c r="I11" s="47">
        <v>597</v>
      </c>
      <c r="J11" s="47">
        <v>15</v>
      </c>
      <c r="K11" s="47">
        <v>43</v>
      </c>
      <c r="L11" s="47">
        <v>105</v>
      </c>
      <c r="M11" s="47">
        <v>30</v>
      </c>
      <c r="N11" s="47">
        <v>483</v>
      </c>
      <c r="O11" s="47">
        <v>31</v>
      </c>
      <c r="P11" s="47">
        <v>879</v>
      </c>
      <c r="Q11" s="46">
        <f t="shared" si="1"/>
        <v>0.28</v>
      </c>
      <c r="R11" s="46">
        <f t="shared" si="2"/>
        <v>0.347</v>
      </c>
      <c r="S11" s="46">
        <f t="shared" si="3"/>
        <v>0.444</v>
      </c>
      <c r="T11" s="67">
        <v>1202.2</v>
      </c>
      <c r="U11" s="47">
        <v>67</v>
      </c>
      <c r="V11" s="47">
        <v>70</v>
      </c>
      <c r="W11" s="80">
        <v>38</v>
      </c>
      <c r="X11" s="47">
        <v>1270</v>
      </c>
      <c r="Y11" s="47">
        <v>636</v>
      </c>
      <c r="Z11" s="47">
        <v>389</v>
      </c>
      <c r="AA11" s="47">
        <v>45</v>
      </c>
      <c r="AB11" s="47">
        <v>970</v>
      </c>
      <c r="AC11" s="47">
        <v>82</v>
      </c>
      <c r="AD11" s="57">
        <f t="shared" si="4"/>
        <v>4.759423767152092</v>
      </c>
      <c r="AE11" s="57">
        <f t="shared" si="5"/>
        <v>1.3794346662657795</v>
      </c>
      <c r="AF11" s="58">
        <f t="shared" si="6"/>
        <v>3241.5</v>
      </c>
      <c r="AG11" s="58">
        <f t="shared" si="7"/>
        <v>3207</v>
      </c>
      <c r="AH11" s="58">
        <f t="shared" si="0"/>
        <v>6448.5</v>
      </c>
      <c r="AJ11" s="59"/>
    </row>
    <row r="12" spans="1:36" s="47" customFormat="1" ht="12.75">
      <c r="A12" s="27">
        <v>8</v>
      </c>
      <c r="B12" s="47" t="s">
        <v>100</v>
      </c>
      <c r="C12" s="47">
        <v>4086</v>
      </c>
      <c r="D12" s="47">
        <v>585</v>
      </c>
      <c r="E12" s="47">
        <v>698</v>
      </c>
      <c r="F12" s="47">
        <v>269</v>
      </c>
      <c r="G12" s="47">
        <v>18</v>
      </c>
      <c r="H12" s="47">
        <v>160</v>
      </c>
      <c r="I12" s="47">
        <v>651</v>
      </c>
      <c r="J12" s="47">
        <v>9</v>
      </c>
      <c r="K12" s="47">
        <v>39</v>
      </c>
      <c r="L12" s="47">
        <v>72</v>
      </c>
      <c r="M12" s="47">
        <v>30</v>
      </c>
      <c r="N12" s="47">
        <v>446</v>
      </c>
      <c r="O12" s="47">
        <v>42</v>
      </c>
      <c r="P12" s="47">
        <v>801</v>
      </c>
      <c r="Q12" s="46">
        <f t="shared" si="1"/>
        <v>0.28</v>
      </c>
      <c r="R12" s="46">
        <f t="shared" si="2"/>
        <v>0.354</v>
      </c>
      <c r="S12" s="46">
        <f t="shared" si="3"/>
        <v>0.472</v>
      </c>
      <c r="T12" s="67">
        <v>1100.2</v>
      </c>
      <c r="U12" s="47">
        <v>68</v>
      </c>
      <c r="V12" s="47">
        <v>60</v>
      </c>
      <c r="W12" s="80">
        <v>68</v>
      </c>
      <c r="X12" s="47">
        <v>1024</v>
      </c>
      <c r="Y12" s="47">
        <v>433</v>
      </c>
      <c r="Z12" s="47">
        <v>332</v>
      </c>
      <c r="AA12" s="47">
        <v>28</v>
      </c>
      <c r="AB12" s="47">
        <v>841</v>
      </c>
      <c r="AC12" s="47">
        <v>70</v>
      </c>
      <c r="AD12" s="57">
        <f t="shared" si="4"/>
        <v>3.540581680229053</v>
      </c>
      <c r="AE12" s="57">
        <f t="shared" si="5"/>
        <v>1.2319806924276613</v>
      </c>
      <c r="AF12" s="58">
        <f t="shared" si="6"/>
        <v>2951</v>
      </c>
      <c r="AG12" s="58">
        <f t="shared" si="7"/>
        <v>3451</v>
      </c>
      <c r="AH12" s="58">
        <f t="shared" si="0"/>
        <v>6402</v>
      </c>
      <c r="AJ12" s="59"/>
    </row>
    <row r="13" spans="1:36" s="47" customFormat="1" ht="12.75">
      <c r="A13" s="27">
        <v>9</v>
      </c>
      <c r="B13" s="47" t="s">
        <v>122</v>
      </c>
      <c r="C13" s="47">
        <v>4328</v>
      </c>
      <c r="D13" s="47">
        <v>650</v>
      </c>
      <c r="E13" s="47">
        <v>765</v>
      </c>
      <c r="F13" s="47">
        <v>245</v>
      </c>
      <c r="G13" s="47">
        <v>36</v>
      </c>
      <c r="H13" s="47">
        <v>146</v>
      </c>
      <c r="I13" s="47">
        <v>583</v>
      </c>
      <c r="J13" s="47">
        <v>12</v>
      </c>
      <c r="K13" s="47">
        <v>36</v>
      </c>
      <c r="L13" s="47">
        <v>110</v>
      </c>
      <c r="M13" s="47">
        <v>27</v>
      </c>
      <c r="N13" s="47">
        <v>394</v>
      </c>
      <c r="O13" s="47">
        <v>45</v>
      </c>
      <c r="P13" s="47">
        <v>776</v>
      </c>
      <c r="Q13" s="46">
        <f t="shared" si="1"/>
        <v>0.275</v>
      </c>
      <c r="R13" s="46">
        <f t="shared" si="2"/>
        <v>0.34</v>
      </c>
      <c r="S13" s="46">
        <f t="shared" si="3"/>
        <v>0.45</v>
      </c>
      <c r="T13" s="67">
        <v>1172</v>
      </c>
      <c r="U13" s="47">
        <v>80</v>
      </c>
      <c r="V13" s="47">
        <v>63</v>
      </c>
      <c r="W13" s="80">
        <v>12</v>
      </c>
      <c r="X13" s="47">
        <v>1151</v>
      </c>
      <c r="Y13" s="47">
        <v>516</v>
      </c>
      <c r="Z13" s="47">
        <v>421</v>
      </c>
      <c r="AA13" s="47">
        <v>37</v>
      </c>
      <c r="AB13" s="47">
        <v>942</v>
      </c>
      <c r="AC13" s="47">
        <v>78</v>
      </c>
      <c r="AD13" s="57">
        <f t="shared" si="4"/>
        <v>3.962457337883959</v>
      </c>
      <c r="AE13" s="57">
        <f t="shared" si="5"/>
        <v>1.341296928327645</v>
      </c>
      <c r="AF13" s="58">
        <f t="shared" si="6"/>
        <v>2984.5</v>
      </c>
      <c r="AG13" s="58">
        <f t="shared" si="7"/>
        <v>3343.5</v>
      </c>
      <c r="AH13" s="58">
        <f t="shared" si="0"/>
        <v>6328</v>
      </c>
      <c r="AJ13" s="59"/>
    </row>
    <row r="14" spans="1:36" s="47" customFormat="1" ht="12.75">
      <c r="A14" s="27">
        <v>10</v>
      </c>
      <c r="B14" s="47" t="s">
        <v>6</v>
      </c>
      <c r="C14" s="47">
        <v>4387</v>
      </c>
      <c r="D14" s="47">
        <v>621</v>
      </c>
      <c r="E14" s="47">
        <v>703</v>
      </c>
      <c r="F14" s="47">
        <v>237</v>
      </c>
      <c r="G14" s="47">
        <v>25</v>
      </c>
      <c r="H14" s="47">
        <v>167</v>
      </c>
      <c r="I14" s="47">
        <v>591</v>
      </c>
      <c r="J14" s="47">
        <v>22</v>
      </c>
      <c r="K14" s="47">
        <v>42</v>
      </c>
      <c r="L14" s="47">
        <v>85</v>
      </c>
      <c r="M14" s="47">
        <v>29</v>
      </c>
      <c r="N14" s="47">
        <v>491</v>
      </c>
      <c r="O14" s="47">
        <v>41</v>
      </c>
      <c r="P14" s="47">
        <v>880</v>
      </c>
      <c r="Q14" s="46">
        <f t="shared" si="1"/>
        <v>0.258</v>
      </c>
      <c r="R14" s="46">
        <f t="shared" si="2"/>
        <v>0.335</v>
      </c>
      <c r="S14" s="46">
        <f t="shared" si="3"/>
        <v>0.438</v>
      </c>
      <c r="T14" s="67">
        <v>1165.2</v>
      </c>
      <c r="U14" s="47">
        <v>81</v>
      </c>
      <c r="V14" s="47">
        <v>71</v>
      </c>
      <c r="W14" s="80">
        <v>59</v>
      </c>
      <c r="X14" s="47">
        <v>1212</v>
      </c>
      <c r="Y14" s="47">
        <v>560</v>
      </c>
      <c r="Z14" s="47">
        <v>381</v>
      </c>
      <c r="AA14" s="47">
        <v>47</v>
      </c>
      <c r="AB14" s="47">
        <v>876</v>
      </c>
      <c r="AC14" s="47">
        <v>32</v>
      </c>
      <c r="AD14" s="57">
        <f t="shared" si="4"/>
        <v>4.3237062810240925</v>
      </c>
      <c r="AE14" s="57">
        <f t="shared" si="5"/>
        <v>1.3666000209665436</v>
      </c>
      <c r="AF14" s="58">
        <f t="shared" si="6"/>
        <v>2950</v>
      </c>
      <c r="AG14" s="58">
        <f t="shared" si="7"/>
        <v>3185</v>
      </c>
      <c r="AH14" s="58">
        <f t="shared" si="0"/>
        <v>6135</v>
      </c>
      <c r="AJ14" s="59"/>
    </row>
    <row r="15" spans="1:36" s="47" customFormat="1" ht="12.75">
      <c r="A15" s="27">
        <v>11</v>
      </c>
      <c r="B15" s="47" t="s">
        <v>123</v>
      </c>
      <c r="C15" s="47">
        <v>4542</v>
      </c>
      <c r="D15" s="47">
        <v>703</v>
      </c>
      <c r="E15" s="47">
        <v>809</v>
      </c>
      <c r="F15" s="47">
        <v>249</v>
      </c>
      <c r="G15" s="47">
        <v>29</v>
      </c>
      <c r="H15" s="47">
        <v>159</v>
      </c>
      <c r="I15" s="47">
        <v>626</v>
      </c>
      <c r="J15" s="47">
        <v>17</v>
      </c>
      <c r="K15" s="47">
        <v>38</v>
      </c>
      <c r="L15" s="47">
        <v>142</v>
      </c>
      <c r="M15" s="47">
        <v>41</v>
      </c>
      <c r="N15" s="47">
        <v>551</v>
      </c>
      <c r="O15" s="47">
        <v>39</v>
      </c>
      <c r="P15" s="47">
        <v>862</v>
      </c>
      <c r="Q15" s="46">
        <f t="shared" si="1"/>
        <v>0.274</v>
      </c>
      <c r="R15" s="46">
        <f t="shared" si="2"/>
        <v>0.355</v>
      </c>
      <c r="S15" s="46">
        <f t="shared" si="3"/>
        <v>0.447</v>
      </c>
      <c r="T15" s="67">
        <v>1104.2</v>
      </c>
      <c r="U15" s="47">
        <v>67</v>
      </c>
      <c r="V15" s="47">
        <v>63</v>
      </c>
      <c r="W15" s="80">
        <v>4</v>
      </c>
      <c r="X15" s="47">
        <v>1214</v>
      </c>
      <c r="Y15" s="47">
        <v>551</v>
      </c>
      <c r="Z15" s="47">
        <v>354</v>
      </c>
      <c r="AA15" s="47">
        <v>40</v>
      </c>
      <c r="AB15" s="47">
        <v>695</v>
      </c>
      <c r="AC15" s="47">
        <v>59</v>
      </c>
      <c r="AD15" s="57">
        <f t="shared" si="4"/>
        <v>4.489137265488066</v>
      </c>
      <c r="AE15" s="57">
        <f t="shared" si="5"/>
        <v>1.4194327953791666</v>
      </c>
      <c r="AF15" s="58">
        <f t="shared" si="6"/>
        <v>3282</v>
      </c>
      <c r="AG15" s="58">
        <f t="shared" si="7"/>
        <v>2701.0000000000005</v>
      </c>
      <c r="AH15" s="58">
        <f t="shared" si="0"/>
        <v>5983</v>
      </c>
      <c r="AJ15" s="59"/>
    </row>
    <row r="16" spans="1:36" s="47" customFormat="1" ht="12.75">
      <c r="A16" s="27">
        <v>12</v>
      </c>
      <c r="B16" s="47" t="s">
        <v>124</v>
      </c>
      <c r="C16" s="47">
        <v>4314</v>
      </c>
      <c r="D16" s="47">
        <v>560</v>
      </c>
      <c r="E16" s="47">
        <v>821</v>
      </c>
      <c r="F16" s="47">
        <v>240</v>
      </c>
      <c r="G16" s="47">
        <v>18</v>
      </c>
      <c r="H16" s="47">
        <v>112</v>
      </c>
      <c r="I16" s="47">
        <v>577</v>
      </c>
      <c r="J16" s="47">
        <v>28</v>
      </c>
      <c r="K16" s="47">
        <v>48</v>
      </c>
      <c r="L16" s="47">
        <v>89</v>
      </c>
      <c r="M16" s="47">
        <v>32</v>
      </c>
      <c r="N16" s="47">
        <v>357</v>
      </c>
      <c r="O16" s="47">
        <v>36</v>
      </c>
      <c r="P16" s="47">
        <v>579</v>
      </c>
      <c r="Q16" s="46">
        <f t="shared" si="1"/>
        <v>0.276</v>
      </c>
      <c r="R16" s="46">
        <f t="shared" si="2"/>
        <v>0.333</v>
      </c>
      <c r="S16" s="46">
        <f t="shared" si="3"/>
        <v>0.418</v>
      </c>
      <c r="T16" s="67">
        <v>1093.2</v>
      </c>
      <c r="U16" s="47">
        <v>58</v>
      </c>
      <c r="V16" s="47">
        <v>71</v>
      </c>
      <c r="W16" s="80">
        <v>105</v>
      </c>
      <c r="X16" s="47">
        <v>1138</v>
      </c>
      <c r="Y16" s="47">
        <v>487</v>
      </c>
      <c r="Z16" s="47">
        <v>265</v>
      </c>
      <c r="AA16" s="47">
        <v>36</v>
      </c>
      <c r="AB16" s="47">
        <v>686</v>
      </c>
      <c r="AC16" s="47">
        <v>30</v>
      </c>
      <c r="AD16" s="57">
        <f t="shared" si="4"/>
        <v>4.007619872454731</v>
      </c>
      <c r="AE16" s="57">
        <f t="shared" si="5"/>
        <v>1.2828406755769992</v>
      </c>
      <c r="AF16" s="58">
        <f t="shared" si="6"/>
        <v>2870.5</v>
      </c>
      <c r="AG16" s="58">
        <f t="shared" si="7"/>
        <v>3074</v>
      </c>
      <c r="AH16" s="58">
        <f t="shared" si="0"/>
        <v>5944.5</v>
      </c>
      <c r="AJ16" s="59"/>
    </row>
    <row r="17" spans="1:36" s="47" customFormat="1" ht="12.75">
      <c r="A17" s="27">
        <v>13</v>
      </c>
      <c r="B17" s="47" t="s">
        <v>112</v>
      </c>
      <c r="C17" s="47">
        <v>3687</v>
      </c>
      <c r="D17" s="47">
        <v>628</v>
      </c>
      <c r="E17" s="47">
        <v>639</v>
      </c>
      <c r="F17" s="47">
        <v>211</v>
      </c>
      <c r="G17" s="47">
        <v>13</v>
      </c>
      <c r="H17" s="47">
        <v>148</v>
      </c>
      <c r="I17" s="47">
        <v>606</v>
      </c>
      <c r="J17" s="47">
        <v>13</v>
      </c>
      <c r="K17" s="47">
        <v>35</v>
      </c>
      <c r="L17" s="47">
        <v>62</v>
      </c>
      <c r="M17" s="47">
        <v>24</v>
      </c>
      <c r="N17" s="47">
        <v>560</v>
      </c>
      <c r="O17" s="47">
        <v>47</v>
      </c>
      <c r="P17" s="47">
        <v>637</v>
      </c>
      <c r="Q17" s="46">
        <f t="shared" si="1"/>
        <v>0.274</v>
      </c>
      <c r="R17" s="46">
        <f t="shared" si="2"/>
        <v>0.374</v>
      </c>
      <c r="S17" s="46">
        <f t="shared" si="3"/>
        <v>0.459</v>
      </c>
      <c r="T17" s="67">
        <v>950</v>
      </c>
      <c r="U17" s="47">
        <v>70</v>
      </c>
      <c r="V17" s="47">
        <v>52</v>
      </c>
      <c r="W17" s="80">
        <v>79</v>
      </c>
      <c r="X17" s="47">
        <v>913</v>
      </c>
      <c r="Y17" s="47">
        <v>418</v>
      </c>
      <c r="Z17" s="47">
        <v>330</v>
      </c>
      <c r="AA17" s="47">
        <v>37</v>
      </c>
      <c r="AB17" s="47">
        <v>812</v>
      </c>
      <c r="AC17" s="47">
        <v>26</v>
      </c>
      <c r="AD17" s="57">
        <f t="shared" si="4"/>
        <v>3.96</v>
      </c>
      <c r="AE17" s="57">
        <f t="shared" si="5"/>
        <v>1.308421052631579</v>
      </c>
      <c r="AF17" s="58">
        <f t="shared" si="6"/>
        <v>2960</v>
      </c>
      <c r="AG17" s="58">
        <f t="shared" si="7"/>
        <v>2954</v>
      </c>
      <c r="AH17" s="58">
        <f t="shared" si="0"/>
        <v>5914</v>
      </c>
      <c r="AJ17" s="59"/>
    </row>
    <row r="18" spans="1:36" s="47" customFormat="1" ht="12.75">
      <c r="A18" s="27">
        <v>14</v>
      </c>
      <c r="B18" s="47" t="s">
        <v>127</v>
      </c>
      <c r="C18" s="47">
        <v>4469</v>
      </c>
      <c r="D18" s="47">
        <v>615</v>
      </c>
      <c r="E18" s="47">
        <v>769</v>
      </c>
      <c r="F18" s="47">
        <v>253</v>
      </c>
      <c r="G18" s="47">
        <v>15</v>
      </c>
      <c r="H18" s="47">
        <v>154</v>
      </c>
      <c r="I18" s="47">
        <v>615</v>
      </c>
      <c r="J18" s="47">
        <v>14</v>
      </c>
      <c r="K18" s="47">
        <v>47</v>
      </c>
      <c r="L18" s="47">
        <v>41</v>
      </c>
      <c r="M18" s="47">
        <v>20</v>
      </c>
      <c r="N18" s="47">
        <v>353</v>
      </c>
      <c r="O18" s="47">
        <v>46</v>
      </c>
      <c r="P18" s="47">
        <v>939</v>
      </c>
      <c r="Q18" s="46">
        <f>+ROUND((E18+F18+G18+H18)/C18,3)</f>
        <v>0.267</v>
      </c>
      <c r="R18" s="46">
        <f>+ROUND((E18+F18+G18+H18+N18+O18)/(C18+N18+O18+K18),3)</f>
        <v>0.323</v>
      </c>
      <c r="S18" s="46">
        <f>+ROUND((E18+2*F18+3*G18+4*H18)/C18,3)</f>
        <v>0.433</v>
      </c>
      <c r="T18" s="67">
        <v>1127</v>
      </c>
      <c r="U18" s="47">
        <v>69</v>
      </c>
      <c r="V18" s="47">
        <v>72</v>
      </c>
      <c r="W18" s="80">
        <v>50</v>
      </c>
      <c r="X18" s="47">
        <v>1203</v>
      </c>
      <c r="Y18" s="47">
        <v>533</v>
      </c>
      <c r="Z18" s="47">
        <v>368</v>
      </c>
      <c r="AA18" s="47">
        <v>40</v>
      </c>
      <c r="AB18" s="47">
        <v>816</v>
      </c>
      <c r="AC18" s="47">
        <v>63</v>
      </c>
      <c r="AD18" s="57">
        <f>+Y18/((T18-INT(T18))*3.333+INT(T18))*9</f>
        <v>4.256433007985803</v>
      </c>
      <c r="AE18" s="57">
        <f>+(X18+Z18)/((T18-INT(T18))*3.333+INT(T18))</f>
        <v>1.39396628216504</v>
      </c>
      <c r="AF18" s="58">
        <f>+D18+E18+I18+J18+K18+L18+N18+O18+F18*1.5+G18*2+H18*2.5-M18-P18*0.5</f>
        <v>2805</v>
      </c>
      <c r="AG18" s="58">
        <f>+INT(T18)*3+(T18-INT(T18))*10+U18*10+(W18-V18+AC18)*5-(X18+Z18+AA18-AB18)*0.5-Y18*1.5</f>
        <v>3079</v>
      </c>
      <c r="AH18" s="58">
        <f t="shared" si="0"/>
        <v>5884</v>
      </c>
      <c r="AJ18" s="59"/>
    </row>
    <row r="19" spans="1:36" s="47" customFormat="1" ht="12.75">
      <c r="A19" s="27">
        <v>15</v>
      </c>
      <c r="B19" s="47" t="s">
        <v>96</v>
      </c>
      <c r="C19" s="47">
        <v>4300</v>
      </c>
      <c r="D19" s="47">
        <v>578</v>
      </c>
      <c r="E19" s="47">
        <v>730</v>
      </c>
      <c r="F19" s="47">
        <v>229</v>
      </c>
      <c r="G19" s="47">
        <v>20</v>
      </c>
      <c r="H19" s="47">
        <v>142</v>
      </c>
      <c r="I19" s="47">
        <v>559</v>
      </c>
      <c r="J19" s="47">
        <v>16</v>
      </c>
      <c r="K19" s="47">
        <v>30</v>
      </c>
      <c r="L19" s="47">
        <v>51</v>
      </c>
      <c r="M19" s="47">
        <v>23</v>
      </c>
      <c r="N19" s="47">
        <v>505</v>
      </c>
      <c r="O19" s="47">
        <v>65</v>
      </c>
      <c r="P19" s="47">
        <v>837</v>
      </c>
      <c r="Q19" s="46">
        <f t="shared" si="1"/>
        <v>0.261</v>
      </c>
      <c r="R19" s="46">
        <f t="shared" si="2"/>
        <v>0.345</v>
      </c>
      <c r="S19" s="46">
        <f t="shared" si="3"/>
        <v>0.422</v>
      </c>
      <c r="T19" s="67">
        <v>1049.1</v>
      </c>
      <c r="U19" s="47">
        <v>53</v>
      </c>
      <c r="V19" s="47">
        <v>62</v>
      </c>
      <c r="W19" s="80">
        <v>96</v>
      </c>
      <c r="X19" s="47">
        <v>1026</v>
      </c>
      <c r="Y19" s="47">
        <v>485</v>
      </c>
      <c r="Z19" s="47">
        <v>317</v>
      </c>
      <c r="AA19" s="47">
        <v>42</v>
      </c>
      <c r="AB19" s="47">
        <v>824</v>
      </c>
      <c r="AC19" s="47">
        <v>32</v>
      </c>
      <c r="AD19" s="57">
        <f t="shared" si="4"/>
        <v>4.159784121975354</v>
      </c>
      <c r="AE19" s="57">
        <f t="shared" si="5"/>
        <v>1.279860269372944</v>
      </c>
      <c r="AF19" s="58">
        <f t="shared" si="6"/>
        <v>2831</v>
      </c>
      <c r="AG19" s="58">
        <f t="shared" si="7"/>
        <v>2999.999999999999</v>
      </c>
      <c r="AH19" s="58">
        <f t="shared" si="0"/>
        <v>5830.999999999999</v>
      </c>
      <c r="AJ19" s="59"/>
    </row>
    <row r="20" spans="1:36" s="47" customFormat="1" ht="12.75">
      <c r="A20" s="27">
        <v>16</v>
      </c>
      <c r="B20" s="47" t="s">
        <v>125</v>
      </c>
      <c r="C20" s="47">
        <v>4157</v>
      </c>
      <c r="D20" s="47">
        <v>640</v>
      </c>
      <c r="E20" s="47">
        <v>727</v>
      </c>
      <c r="F20" s="47">
        <v>205</v>
      </c>
      <c r="G20" s="47">
        <v>23</v>
      </c>
      <c r="H20" s="47">
        <v>145</v>
      </c>
      <c r="I20" s="47">
        <v>584</v>
      </c>
      <c r="J20" s="47">
        <v>23</v>
      </c>
      <c r="K20" s="47">
        <v>42</v>
      </c>
      <c r="L20" s="47">
        <v>102</v>
      </c>
      <c r="M20" s="47">
        <v>19</v>
      </c>
      <c r="N20" s="47">
        <v>466</v>
      </c>
      <c r="O20" s="47">
        <v>67</v>
      </c>
      <c r="P20" s="47">
        <v>783</v>
      </c>
      <c r="Q20" s="46">
        <f t="shared" si="1"/>
        <v>0.265</v>
      </c>
      <c r="R20" s="46">
        <f t="shared" si="2"/>
        <v>0.345</v>
      </c>
      <c r="S20" s="46">
        <f t="shared" si="3"/>
        <v>0.43</v>
      </c>
      <c r="T20" s="67">
        <v>1028.2</v>
      </c>
      <c r="U20" s="47">
        <v>72</v>
      </c>
      <c r="V20" s="47">
        <v>56</v>
      </c>
      <c r="W20" s="80">
        <v>14</v>
      </c>
      <c r="X20" s="47">
        <v>1062</v>
      </c>
      <c r="Y20" s="47">
        <v>488</v>
      </c>
      <c r="Z20" s="47">
        <v>422</v>
      </c>
      <c r="AA20" s="47">
        <v>28</v>
      </c>
      <c r="AB20" s="47">
        <v>758</v>
      </c>
      <c r="AC20" s="47">
        <v>45</v>
      </c>
      <c r="AD20" s="57">
        <f t="shared" si="4"/>
        <v>4.26960494294264</v>
      </c>
      <c r="AE20" s="57">
        <f t="shared" si="5"/>
        <v>1.4426442931072125</v>
      </c>
      <c r="AF20" s="58">
        <f t="shared" si="6"/>
        <v>2956.5</v>
      </c>
      <c r="AG20" s="58">
        <f t="shared" si="7"/>
        <v>2712.0000000000005</v>
      </c>
      <c r="AH20" s="58">
        <f t="shared" si="0"/>
        <v>5668.5</v>
      </c>
      <c r="AJ20" s="59"/>
    </row>
    <row r="21" spans="1:36" s="47" customFormat="1" ht="12.75">
      <c r="A21" s="27">
        <v>17</v>
      </c>
      <c r="B21" s="47" t="s">
        <v>113</v>
      </c>
      <c r="C21" s="47">
        <v>4517</v>
      </c>
      <c r="D21" s="47">
        <v>661</v>
      </c>
      <c r="E21" s="47">
        <v>878</v>
      </c>
      <c r="F21" s="47">
        <v>296</v>
      </c>
      <c r="G21" s="47">
        <v>23</v>
      </c>
      <c r="H21" s="47">
        <v>155</v>
      </c>
      <c r="I21" s="47">
        <v>728</v>
      </c>
      <c r="J21" s="47">
        <v>9</v>
      </c>
      <c r="K21" s="47">
        <v>48</v>
      </c>
      <c r="L21" s="47">
        <v>54</v>
      </c>
      <c r="M21" s="47">
        <v>24</v>
      </c>
      <c r="N21" s="47">
        <v>445</v>
      </c>
      <c r="O21" s="47">
        <v>35</v>
      </c>
      <c r="P21" s="47">
        <v>824</v>
      </c>
      <c r="Q21" s="46">
        <f t="shared" si="1"/>
        <v>0.299</v>
      </c>
      <c r="R21" s="46">
        <f t="shared" si="2"/>
        <v>0.363</v>
      </c>
      <c r="S21" s="46">
        <f t="shared" si="3"/>
        <v>0.478</v>
      </c>
      <c r="T21" s="67">
        <v>875</v>
      </c>
      <c r="U21" s="47">
        <v>49</v>
      </c>
      <c r="V21" s="47">
        <v>68</v>
      </c>
      <c r="W21" s="80">
        <v>64</v>
      </c>
      <c r="X21" s="47">
        <v>951</v>
      </c>
      <c r="Y21" s="47">
        <v>519</v>
      </c>
      <c r="Z21" s="47">
        <v>318</v>
      </c>
      <c r="AA21" s="47">
        <v>47</v>
      </c>
      <c r="AB21" s="47">
        <v>652</v>
      </c>
      <c r="AC21" s="47">
        <v>32</v>
      </c>
      <c r="AD21" s="57">
        <f t="shared" si="4"/>
        <v>5.338285714285715</v>
      </c>
      <c r="AE21" s="57">
        <f t="shared" si="5"/>
        <v>1.4502857142857142</v>
      </c>
      <c r="AF21" s="58">
        <f t="shared" si="6"/>
        <v>3299.5</v>
      </c>
      <c r="AG21" s="58">
        <f t="shared" si="7"/>
        <v>2144.5</v>
      </c>
      <c r="AH21" s="58">
        <f t="shared" si="0"/>
        <v>5444</v>
      </c>
      <c r="AJ21" s="59"/>
    </row>
    <row r="22" spans="1:36" s="47" customFormat="1" ht="12.75">
      <c r="A22" s="27">
        <v>18</v>
      </c>
      <c r="B22" s="47" t="s">
        <v>88</v>
      </c>
      <c r="C22" s="47">
        <v>3611</v>
      </c>
      <c r="D22" s="47">
        <v>523</v>
      </c>
      <c r="E22" s="47">
        <v>691</v>
      </c>
      <c r="F22" s="47">
        <v>194</v>
      </c>
      <c r="G22" s="47">
        <v>14</v>
      </c>
      <c r="H22" s="47">
        <v>138</v>
      </c>
      <c r="I22" s="47">
        <v>549</v>
      </c>
      <c r="J22" s="47">
        <v>10</v>
      </c>
      <c r="K22" s="47">
        <v>37</v>
      </c>
      <c r="L22" s="47">
        <v>54</v>
      </c>
      <c r="M22" s="47">
        <v>16</v>
      </c>
      <c r="N22" s="47">
        <v>376</v>
      </c>
      <c r="O22" s="47">
        <v>42</v>
      </c>
      <c r="P22" s="47">
        <v>617</v>
      </c>
      <c r="Q22" s="46">
        <f t="shared" si="1"/>
        <v>0.287</v>
      </c>
      <c r="R22" s="46">
        <f t="shared" si="2"/>
        <v>0.358</v>
      </c>
      <c r="S22" s="46">
        <f t="shared" si="3"/>
        <v>0.463</v>
      </c>
      <c r="T22" s="67">
        <v>1077.2</v>
      </c>
      <c r="U22" s="47">
        <v>64</v>
      </c>
      <c r="V22" s="47">
        <v>63</v>
      </c>
      <c r="W22" s="80">
        <v>39</v>
      </c>
      <c r="X22" s="47">
        <v>1163</v>
      </c>
      <c r="Y22" s="47">
        <v>536</v>
      </c>
      <c r="Z22" s="47">
        <v>384</v>
      </c>
      <c r="AA22" s="47">
        <v>34</v>
      </c>
      <c r="AB22" s="47">
        <v>811</v>
      </c>
      <c r="AC22" s="47">
        <v>6</v>
      </c>
      <c r="AD22" s="57">
        <f t="shared" si="4"/>
        <v>4.476338043695517</v>
      </c>
      <c r="AE22" s="57">
        <f t="shared" si="5"/>
        <v>1.4355089041453077</v>
      </c>
      <c r="AF22" s="58">
        <f t="shared" si="6"/>
        <v>2621.5</v>
      </c>
      <c r="AG22" s="58">
        <f>+INT(T22)*3+(T22-INT(T22))*10+U22*10+(W22-V22+AC22)*5-(X22+Z22+AA22-AB22)*0.5-Y22*1.5</f>
        <v>2594.0000000000005</v>
      </c>
      <c r="AH22" s="58">
        <f>+AF22+AG22</f>
        <v>5215.5</v>
      </c>
      <c r="AJ22" s="59"/>
    </row>
    <row r="23" spans="1:36" s="47" customFormat="1" ht="12.75">
      <c r="A23" s="27">
        <v>19</v>
      </c>
      <c r="B23" s="47" t="s">
        <v>63</v>
      </c>
      <c r="C23" s="47">
        <v>4385</v>
      </c>
      <c r="D23" s="47">
        <v>663</v>
      </c>
      <c r="E23" s="47">
        <v>890</v>
      </c>
      <c r="F23" s="47">
        <v>248</v>
      </c>
      <c r="G23" s="47">
        <v>36</v>
      </c>
      <c r="H23" s="47">
        <v>138</v>
      </c>
      <c r="I23" s="47">
        <v>635</v>
      </c>
      <c r="J23" s="47">
        <v>16</v>
      </c>
      <c r="K23" s="47">
        <v>39</v>
      </c>
      <c r="L23" s="47">
        <v>74</v>
      </c>
      <c r="M23" s="47">
        <v>24</v>
      </c>
      <c r="N23" s="47">
        <v>421</v>
      </c>
      <c r="O23" s="47">
        <v>36</v>
      </c>
      <c r="P23" s="47">
        <v>751</v>
      </c>
      <c r="Q23" s="46">
        <f t="shared" si="1"/>
        <v>0.299</v>
      </c>
      <c r="R23" s="46">
        <f t="shared" si="2"/>
        <v>0.362</v>
      </c>
      <c r="S23" s="46">
        <f t="shared" si="3"/>
        <v>0.467</v>
      </c>
      <c r="T23" s="67">
        <v>825.1</v>
      </c>
      <c r="U23" s="47">
        <v>41</v>
      </c>
      <c r="V23" s="47">
        <v>48</v>
      </c>
      <c r="W23" s="80">
        <v>10</v>
      </c>
      <c r="X23" s="47">
        <v>846</v>
      </c>
      <c r="Y23" s="47">
        <v>428</v>
      </c>
      <c r="Z23" s="47">
        <v>304</v>
      </c>
      <c r="AA23" s="47">
        <v>31</v>
      </c>
      <c r="AB23" s="47">
        <v>672</v>
      </c>
      <c r="AC23" s="47">
        <v>45</v>
      </c>
      <c r="AD23" s="57">
        <f t="shared" si="4"/>
        <v>4.667205358126225</v>
      </c>
      <c r="AE23" s="57">
        <f t="shared" si="5"/>
        <v>1.3933764698455762</v>
      </c>
      <c r="AF23" s="58">
        <f t="shared" si="6"/>
        <v>3163.5</v>
      </c>
      <c r="AG23" s="58">
        <f t="shared" si="7"/>
        <v>2024.5</v>
      </c>
      <c r="AH23" s="58">
        <f t="shared" si="0"/>
        <v>5188</v>
      </c>
      <c r="AJ23" s="59"/>
    </row>
    <row r="24" spans="1:36" s="47" customFormat="1" ht="12.75">
      <c r="A24" s="27">
        <v>20</v>
      </c>
      <c r="B24" s="47" t="s">
        <v>99</v>
      </c>
      <c r="C24" s="47">
        <v>1517</v>
      </c>
      <c r="D24" s="47">
        <v>194</v>
      </c>
      <c r="E24" s="47">
        <v>255</v>
      </c>
      <c r="F24" s="47">
        <v>83</v>
      </c>
      <c r="G24" s="47">
        <v>9</v>
      </c>
      <c r="H24" s="47">
        <v>33</v>
      </c>
      <c r="I24" s="47">
        <v>156</v>
      </c>
      <c r="J24" s="47">
        <v>17</v>
      </c>
      <c r="K24" s="47">
        <v>8</v>
      </c>
      <c r="L24" s="47">
        <v>24</v>
      </c>
      <c r="M24" s="47">
        <v>11</v>
      </c>
      <c r="N24" s="47">
        <v>140</v>
      </c>
      <c r="O24" s="47">
        <v>15</v>
      </c>
      <c r="P24" s="47">
        <v>286</v>
      </c>
      <c r="Q24" s="46">
        <f t="shared" si="1"/>
        <v>0.25</v>
      </c>
      <c r="R24" s="46">
        <f t="shared" si="2"/>
        <v>0.318</v>
      </c>
      <c r="S24" s="46">
        <f t="shared" si="3"/>
        <v>0.382</v>
      </c>
      <c r="T24" s="67">
        <v>861.2</v>
      </c>
      <c r="U24" s="47">
        <v>43</v>
      </c>
      <c r="V24" s="47">
        <v>54</v>
      </c>
      <c r="W24" s="80">
        <v>5</v>
      </c>
      <c r="X24" s="47">
        <v>905</v>
      </c>
      <c r="Y24" s="47">
        <v>441</v>
      </c>
      <c r="Z24" s="47">
        <v>309</v>
      </c>
      <c r="AA24" s="47">
        <v>44</v>
      </c>
      <c r="AB24" s="47">
        <v>631</v>
      </c>
      <c r="AC24" s="47">
        <v>23</v>
      </c>
      <c r="AD24" s="57">
        <f t="shared" si="4"/>
        <v>4.606189911504055</v>
      </c>
      <c r="AE24" s="57">
        <f t="shared" si="5"/>
        <v>1.4088975944988467</v>
      </c>
      <c r="AF24" s="58">
        <f t="shared" si="6"/>
        <v>880</v>
      </c>
      <c r="AG24" s="58">
        <f t="shared" si="7"/>
        <v>1910.0000000000005</v>
      </c>
      <c r="AH24" s="58">
        <f t="shared" si="0"/>
        <v>2790.0000000000005</v>
      </c>
      <c r="AJ24" s="59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workbookViewId="0" topLeftCell="A1">
      <selection activeCell="A1" sqref="A1:B1"/>
    </sheetView>
  </sheetViews>
  <sheetFormatPr defaultColWidth="9.140625" defaultRowHeight="12.75"/>
  <cols>
    <col min="1" max="1" width="6.7109375" style="53" customWidth="1"/>
    <col min="2" max="2" width="16.7109375" style="25" customWidth="1"/>
    <col min="3" max="19" width="5.7109375" style="0" customWidth="1"/>
    <col min="20" max="20" width="6.7109375" style="0" customWidth="1"/>
    <col min="21" max="31" width="5.7109375" style="0" customWidth="1"/>
    <col min="32" max="33" width="8.28125" style="0" customWidth="1"/>
    <col min="34" max="34" width="8.7109375" style="0" customWidth="1"/>
  </cols>
  <sheetData>
    <row r="1" spans="1:34" s="25" customFormat="1" ht="12.75" customHeight="1">
      <c r="A1" s="120" t="s">
        <v>121</v>
      </c>
      <c r="B1" s="12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="25" customFormat="1" ht="9" customHeight="1">
      <c r="A2" s="53"/>
    </row>
    <row r="3" spans="1:34" s="8" customFormat="1" ht="12.75" customHeight="1">
      <c r="A3" s="54" t="s">
        <v>5</v>
      </c>
      <c r="B3" s="55" t="s">
        <v>80</v>
      </c>
      <c r="C3" s="8" t="s">
        <v>21</v>
      </c>
      <c r="D3" s="6" t="s">
        <v>16</v>
      </c>
      <c r="E3" s="6" t="s">
        <v>17</v>
      </c>
      <c r="F3" s="6" t="s">
        <v>18</v>
      </c>
      <c r="G3" s="6" t="s">
        <v>31</v>
      </c>
      <c r="H3" s="6" t="s">
        <v>19</v>
      </c>
      <c r="I3" s="6" t="s">
        <v>20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32</v>
      </c>
      <c r="P3" s="6" t="s">
        <v>27</v>
      </c>
      <c r="Q3" s="6" t="s">
        <v>90</v>
      </c>
      <c r="R3" s="6" t="s">
        <v>91</v>
      </c>
      <c r="S3" s="6" t="s">
        <v>92</v>
      </c>
      <c r="T3" s="6" t="s">
        <v>42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 t="s">
        <v>26</v>
      </c>
      <c r="AA3" s="6" t="s">
        <v>32</v>
      </c>
      <c r="AB3" s="6" t="s">
        <v>27</v>
      </c>
      <c r="AC3" s="6" t="s">
        <v>81</v>
      </c>
      <c r="AD3" s="56" t="s">
        <v>39</v>
      </c>
      <c r="AE3" s="56" t="s">
        <v>40</v>
      </c>
      <c r="AF3" s="5" t="s">
        <v>82</v>
      </c>
      <c r="AG3" s="8" t="s">
        <v>83</v>
      </c>
      <c r="AH3" s="56" t="s">
        <v>84</v>
      </c>
    </row>
    <row r="4" spans="1:32" s="8" customFormat="1" ht="6" customHeight="1">
      <c r="A4" s="54"/>
      <c r="B4" s="5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F4" s="5"/>
    </row>
    <row r="5" spans="1:36" s="47" customFormat="1" ht="12.75">
      <c r="A5" s="27">
        <v>1</v>
      </c>
      <c r="B5" s="47" t="s">
        <v>73</v>
      </c>
      <c r="C5" s="47">
        <v>4893</v>
      </c>
      <c r="D5" s="47">
        <v>729</v>
      </c>
      <c r="E5" s="47">
        <v>975</v>
      </c>
      <c r="F5" s="47">
        <v>288</v>
      </c>
      <c r="G5" s="47">
        <v>20</v>
      </c>
      <c r="H5" s="47">
        <v>183</v>
      </c>
      <c r="I5" s="47">
        <v>744</v>
      </c>
      <c r="J5" s="47">
        <v>25</v>
      </c>
      <c r="K5" s="47">
        <v>49</v>
      </c>
      <c r="L5" s="47">
        <v>115</v>
      </c>
      <c r="M5" s="47">
        <v>40</v>
      </c>
      <c r="N5" s="47">
        <v>492</v>
      </c>
      <c r="O5" s="47">
        <v>44</v>
      </c>
      <c r="P5" s="47">
        <v>774</v>
      </c>
      <c r="Q5" s="46">
        <f>+ROUND((E5+F5+G5+H5)/C5,3)</f>
        <v>0.3</v>
      </c>
      <c r="R5" s="46">
        <f>+ROUND((E5+F5+G5+H5+N5+O5)/(C5+N5+O5+K5),3)</f>
        <v>0.365</v>
      </c>
      <c r="S5" s="46">
        <f>+ROUND((E5+2*F5+3*G5+4*H5)/C5,3)</f>
        <v>0.479</v>
      </c>
      <c r="T5" s="67">
        <v>1189.1</v>
      </c>
      <c r="U5" s="47">
        <v>78</v>
      </c>
      <c r="V5" s="47">
        <v>67</v>
      </c>
      <c r="W5" s="80">
        <v>104</v>
      </c>
      <c r="X5" s="47">
        <v>1096</v>
      </c>
      <c r="Y5" s="47">
        <v>483</v>
      </c>
      <c r="Z5" s="47">
        <v>369</v>
      </c>
      <c r="AA5" s="47">
        <v>34</v>
      </c>
      <c r="AB5" s="47">
        <v>1051</v>
      </c>
      <c r="AC5" s="47">
        <v>30</v>
      </c>
      <c r="AD5" s="57">
        <f>+Y5/((T5-INT(T5))*3.333+INT(T5))*9</f>
        <v>3.6549888916756985</v>
      </c>
      <c r="AE5" s="57">
        <f>+(X5+Z5)/((T5-INT(T5))*3.333+INT(T5))</f>
        <v>1.231782545733816</v>
      </c>
      <c r="AF5" s="58">
        <f>+D5+E5+I5+J5+K5+L5+N5+O5+F5*1.5+G5*2+H5*2.5-M5-P5*0.5</f>
        <v>3675.5</v>
      </c>
      <c r="AG5" s="58">
        <f>+INT(T5)*3+(T5-INT(T5))*10+U5*10+(W5-V5+AC5)*5-(X5+Z5+AA5-AB5)*0.5-Y5*1.5</f>
        <v>3734.499999999999</v>
      </c>
      <c r="AH5" s="58">
        <f aca="true" t="shared" si="0" ref="AH5:AH24">+AF5+AG5</f>
        <v>7409.999999999999</v>
      </c>
      <c r="AJ5" s="59"/>
    </row>
    <row r="6" spans="1:36" s="47" customFormat="1" ht="12.75">
      <c r="A6" s="27">
        <v>2</v>
      </c>
      <c r="B6" s="47" t="s">
        <v>15</v>
      </c>
      <c r="C6" s="47">
        <v>4616</v>
      </c>
      <c r="D6" s="47">
        <v>739</v>
      </c>
      <c r="E6" s="47">
        <v>796</v>
      </c>
      <c r="F6" s="47">
        <v>282</v>
      </c>
      <c r="G6" s="47">
        <v>16</v>
      </c>
      <c r="H6" s="47">
        <v>205</v>
      </c>
      <c r="I6" s="47">
        <v>748</v>
      </c>
      <c r="J6" s="47">
        <v>13</v>
      </c>
      <c r="K6" s="47">
        <v>49</v>
      </c>
      <c r="L6" s="47">
        <v>75</v>
      </c>
      <c r="M6" s="47">
        <v>25</v>
      </c>
      <c r="N6" s="47">
        <v>501</v>
      </c>
      <c r="O6" s="47">
        <v>65</v>
      </c>
      <c r="P6" s="47">
        <v>747</v>
      </c>
      <c r="Q6" s="46">
        <f aca="true" t="shared" si="1" ref="Q6:Q24">+ROUND((E6+F6+G6+H6)/C6,3)</f>
        <v>0.281</v>
      </c>
      <c r="R6" s="46">
        <f aca="true" t="shared" si="2" ref="R6:R24">+ROUND((E6+F6+G6+H6+N6+O6)/(C6+N6+O6+K6),3)</f>
        <v>0.357</v>
      </c>
      <c r="S6" s="46">
        <f aca="true" t="shared" si="3" ref="S6:S24">+ROUND((E6+2*F6+3*G6+4*H6)/C6,3)</f>
        <v>0.483</v>
      </c>
      <c r="T6" s="67">
        <v>1205</v>
      </c>
      <c r="U6" s="47">
        <v>81</v>
      </c>
      <c r="V6" s="47">
        <v>61</v>
      </c>
      <c r="W6" s="80">
        <v>54</v>
      </c>
      <c r="X6" s="47">
        <v>1172</v>
      </c>
      <c r="Y6" s="47">
        <v>529</v>
      </c>
      <c r="Z6" s="47">
        <v>414</v>
      </c>
      <c r="AA6" s="47">
        <v>34</v>
      </c>
      <c r="AB6" s="47">
        <v>1010</v>
      </c>
      <c r="AC6" s="47">
        <v>43</v>
      </c>
      <c r="AD6" s="57">
        <f aca="true" t="shared" si="4" ref="AD6:AD24">+Y6/((T6-INT(T6))*3.333+INT(T6))*9</f>
        <v>3.9510373443983404</v>
      </c>
      <c r="AE6" s="57">
        <f aca="true" t="shared" si="5" ref="AE6:AE24">+(X6+Z6)/((T6-INT(T6))*3.333+INT(T6))</f>
        <v>1.3161825726141079</v>
      </c>
      <c r="AF6" s="58">
        <f aca="true" t="shared" si="6" ref="AF6:AF24">+D6+E6+I6+J6+K6+L6+N6+O6+F6*1.5+G6*2+H6*2.5-M6-P6*0.5</f>
        <v>3555</v>
      </c>
      <c r="AG6" s="58">
        <f aca="true" t="shared" si="7" ref="AG6:AG24">+INT(T6)*3+(T6-INT(T6))*10+U6*10+(W6-V6+AC6)*5-(X6+Z6+AA6-AB6)*0.5-Y6*1.5</f>
        <v>3506.5</v>
      </c>
      <c r="AH6" s="58">
        <f t="shared" si="0"/>
        <v>7061.5</v>
      </c>
      <c r="AJ6" s="59"/>
    </row>
    <row r="7" spans="1:36" s="47" customFormat="1" ht="12.75">
      <c r="A7" s="27">
        <v>3</v>
      </c>
      <c r="B7" s="47" t="s">
        <v>95</v>
      </c>
      <c r="C7" s="47">
        <v>4876</v>
      </c>
      <c r="D7" s="47">
        <v>691</v>
      </c>
      <c r="E7" s="47">
        <v>920</v>
      </c>
      <c r="F7" s="47">
        <v>265</v>
      </c>
      <c r="G7" s="47">
        <v>18</v>
      </c>
      <c r="H7" s="47">
        <v>181</v>
      </c>
      <c r="I7" s="47">
        <v>710</v>
      </c>
      <c r="J7" s="47">
        <v>20</v>
      </c>
      <c r="K7" s="47">
        <v>51</v>
      </c>
      <c r="L7" s="47">
        <v>74</v>
      </c>
      <c r="M7" s="47">
        <v>20</v>
      </c>
      <c r="N7" s="47">
        <v>414</v>
      </c>
      <c r="O7" s="47">
        <v>54</v>
      </c>
      <c r="P7" s="47">
        <v>833</v>
      </c>
      <c r="Q7" s="46">
        <f t="shared" si="1"/>
        <v>0.284</v>
      </c>
      <c r="R7" s="46">
        <f t="shared" si="2"/>
        <v>0.343</v>
      </c>
      <c r="S7" s="46">
        <f t="shared" si="3"/>
        <v>0.457</v>
      </c>
      <c r="T7" s="67">
        <v>1205.1</v>
      </c>
      <c r="U7" s="47">
        <v>72</v>
      </c>
      <c r="V7" s="47">
        <v>62</v>
      </c>
      <c r="W7" s="80">
        <v>128</v>
      </c>
      <c r="X7" s="47">
        <v>1211</v>
      </c>
      <c r="Y7" s="47">
        <v>527</v>
      </c>
      <c r="Z7" s="47">
        <v>396</v>
      </c>
      <c r="AA7" s="47">
        <v>50</v>
      </c>
      <c r="AB7" s="47">
        <v>964</v>
      </c>
      <c r="AC7" s="47">
        <v>21</v>
      </c>
      <c r="AD7" s="57">
        <f t="shared" si="4"/>
        <v>3.9350111707691147</v>
      </c>
      <c r="AE7" s="57">
        <f t="shared" si="5"/>
        <v>1.3332411873130863</v>
      </c>
      <c r="AF7" s="58">
        <f t="shared" si="6"/>
        <v>3383.5</v>
      </c>
      <c r="AG7" s="58">
        <f t="shared" si="7"/>
        <v>3633.999999999999</v>
      </c>
      <c r="AH7" s="58">
        <f t="shared" si="0"/>
        <v>7017.499999999999</v>
      </c>
      <c r="AJ7" s="59"/>
    </row>
    <row r="8" spans="1:36" s="47" customFormat="1" ht="12.75">
      <c r="A8" s="27">
        <v>4</v>
      </c>
      <c r="B8" s="47" t="s">
        <v>11</v>
      </c>
      <c r="C8" s="47">
        <v>4712</v>
      </c>
      <c r="D8" s="47">
        <v>752</v>
      </c>
      <c r="E8" s="47">
        <v>807</v>
      </c>
      <c r="F8" s="47">
        <v>271</v>
      </c>
      <c r="G8" s="47">
        <v>24</v>
      </c>
      <c r="H8" s="47">
        <v>186</v>
      </c>
      <c r="I8" s="47">
        <v>660</v>
      </c>
      <c r="J8" s="47">
        <v>17</v>
      </c>
      <c r="K8" s="47">
        <v>41</v>
      </c>
      <c r="L8" s="47">
        <v>111</v>
      </c>
      <c r="M8" s="47">
        <v>31</v>
      </c>
      <c r="N8" s="47">
        <v>471</v>
      </c>
      <c r="O8" s="47">
        <v>76</v>
      </c>
      <c r="P8" s="47">
        <v>983</v>
      </c>
      <c r="Q8" s="46">
        <f t="shared" si="1"/>
        <v>0.273</v>
      </c>
      <c r="R8" s="46">
        <f t="shared" si="2"/>
        <v>0.346</v>
      </c>
      <c r="S8" s="46">
        <f t="shared" si="3"/>
        <v>0.459</v>
      </c>
      <c r="T8" s="67">
        <v>1146.1</v>
      </c>
      <c r="U8" s="47">
        <v>77</v>
      </c>
      <c r="V8" s="47">
        <v>56</v>
      </c>
      <c r="W8" s="80">
        <v>69</v>
      </c>
      <c r="X8" s="47">
        <v>1081</v>
      </c>
      <c r="Y8" s="47">
        <v>504</v>
      </c>
      <c r="Z8" s="47">
        <v>398</v>
      </c>
      <c r="AA8" s="47">
        <v>51</v>
      </c>
      <c r="AB8" s="47">
        <v>989</v>
      </c>
      <c r="AC8" s="47">
        <v>50</v>
      </c>
      <c r="AD8" s="57">
        <f t="shared" si="4"/>
        <v>3.9569643488503745</v>
      </c>
      <c r="AE8" s="57">
        <f t="shared" si="5"/>
        <v>1.290200677237589</v>
      </c>
      <c r="AF8" s="58">
        <f t="shared" si="6"/>
        <v>3332</v>
      </c>
      <c r="AG8" s="58">
        <f t="shared" si="7"/>
        <v>3497.499999999999</v>
      </c>
      <c r="AH8" s="58">
        <f t="shared" si="0"/>
        <v>6829.499999999999</v>
      </c>
      <c r="AJ8" s="59"/>
    </row>
    <row r="9" spans="1:36" s="47" customFormat="1" ht="12.75">
      <c r="A9" s="27">
        <v>5</v>
      </c>
      <c r="B9" s="47" t="s">
        <v>6</v>
      </c>
      <c r="C9" s="47">
        <v>4547</v>
      </c>
      <c r="D9" s="47">
        <v>699</v>
      </c>
      <c r="E9" s="47">
        <v>795</v>
      </c>
      <c r="F9" s="47">
        <v>283</v>
      </c>
      <c r="G9" s="47">
        <v>19</v>
      </c>
      <c r="H9" s="47">
        <v>167</v>
      </c>
      <c r="I9" s="47">
        <v>645</v>
      </c>
      <c r="J9" s="47">
        <v>7</v>
      </c>
      <c r="K9" s="47">
        <v>34</v>
      </c>
      <c r="L9" s="47">
        <v>78</v>
      </c>
      <c r="M9" s="47">
        <v>30</v>
      </c>
      <c r="N9" s="47">
        <v>533</v>
      </c>
      <c r="O9" s="47">
        <v>39</v>
      </c>
      <c r="P9" s="47">
        <v>768</v>
      </c>
      <c r="Q9" s="46">
        <f t="shared" si="1"/>
        <v>0.278</v>
      </c>
      <c r="R9" s="46">
        <f t="shared" si="2"/>
        <v>0.356</v>
      </c>
      <c r="S9" s="46">
        <f t="shared" si="3"/>
        <v>0.459</v>
      </c>
      <c r="T9" s="67">
        <v>1202.2</v>
      </c>
      <c r="U9" s="47">
        <v>75</v>
      </c>
      <c r="V9" s="47">
        <v>68</v>
      </c>
      <c r="W9" s="80">
        <v>67</v>
      </c>
      <c r="X9" s="47">
        <v>1164</v>
      </c>
      <c r="Y9" s="47">
        <v>526</v>
      </c>
      <c r="Z9" s="47">
        <v>329</v>
      </c>
      <c r="AA9" s="47">
        <v>46</v>
      </c>
      <c r="AB9" s="47">
        <v>949</v>
      </c>
      <c r="AC9" s="47">
        <v>46</v>
      </c>
      <c r="AD9" s="57">
        <f t="shared" si="4"/>
        <v>3.9362529898144665</v>
      </c>
      <c r="AE9" s="57">
        <f t="shared" si="5"/>
        <v>1.241408051075834</v>
      </c>
      <c r="AF9" s="58">
        <f t="shared" si="6"/>
        <v>3296</v>
      </c>
      <c r="AG9" s="58">
        <f t="shared" si="7"/>
        <v>3499</v>
      </c>
      <c r="AH9" s="58">
        <f t="shared" si="0"/>
        <v>6795</v>
      </c>
      <c r="AJ9" s="59"/>
    </row>
    <row r="10" spans="1:36" s="47" customFormat="1" ht="12.75">
      <c r="A10" s="27">
        <v>6</v>
      </c>
      <c r="B10" s="47" t="s">
        <v>112</v>
      </c>
      <c r="C10" s="47">
        <v>4527</v>
      </c>
      <c r="D10" s="47">
        <v>681</v>
      </c>
      <c r="E10" s="47">
        <v>879</v>
      </c>
      <c r="F10" s="47">
        <v>260</v>
      </c>
      <c r="G10" s="47">
        <v>16</v>
      </c>
      <c r="H10" s="47">
        <v>152</v>
      </c>
      <c r="I10" s="47">
        <v>689</v>
      </c>
      <c r="J10" s="47">
        <v>19</v>
      </c>
      <c r="K10" s="47">
        <v>48</v>
      </c>
      <c r="L10" s="47">
        <v>76</v>
      </c>
      <c r="M10" s="47">
        <v>26</v>
      </c>
      <c r="N10" s="47">
        <v>508</v>
      </c>
      <c r="O10" s="47">
        <v>55</v>
      </c>
      <c r="P10" s="47">
        <v>827</v>
      </c>
      <c r="Q10" s="46">
        <f t="shared" si="1"/>
        <v>0.289</v>
      </c>
      <c r="R10" s="46">
        <f t="shared" si="2"/>
        <v>0.364</v>
      </c>
      <c r="S10" s="46">
        <f t="shared" si="3"/>
        <v>0.454</v>
      </c>
      <c r="T10" s="67">
        <v>1186</v>
      </c>
      <c r="U10" s="47">
        <v>85</v>
      </c>
      <c r="V10" s="47">
        <v>64</v>
      </c>
      <c r="W10" s="80">
        <v>92</v>
      </c>
      <c r="X10" s="47">
        <v>1179</v>
      </c>
      <c r="Y10" s="47">
        <v>561</v>
      </c>
      <c r="Z10" s="47">
        <v>370</v>
      </c>
      <c r="AA10" s="47">
        <v>55</v>
      </c>
      <c r="AB10" s="47">
        <v>888</v>
      </c>
      <c r="AC10" s="47">
        <v>24</v>
      </c>
      <c r="AD10" s="57">
        <f t="shared" si="4"/>
        <v>4.25716694772344</v>
      </c>
      <c r="AE10" s="57">
        <f t="shared" si="5"/>
        <v>1.306070826306914</v>
      </c>
      <c r="AF10" s="58">
        <f t="shared" si="6"/>
        <v>3317.5</v>
      </c>
      <c r="AG10" s="58">
        <f t="shared" si="7"/>
        <v>3468.5</v>
      </c>
      <c r="AH10" s="58">
        <f t="shared" si="0"/>
        <v>6786</v>
      </c>
      <c r="AJ10" s="59"/>
    </row>
    <row r="11" spans="1:36" s="47" customFormat="1" ht="12.75">
      <c r="A11" s="27">
        <v>7</v>
      </c>
      <c r="B11" s="47" t="s">
        <v>116</v>
      </c>
      <c r="C11" s="47">
        <v>4609</v>
      </c>
      <c r="D11" s="47">
        <v>694</v>
      </c>
      <c r="E11" s="47">
        <v>838</v>
      </c>
      <c r="F11" s="47">
        <v>242</v>
      </c>
      <c r="G11" s="47">
        <v>25</v>
      </c>
      <c r="H11" s="47">
        <v>176</v>
      </c>
      <c r="I11" s="47">
        <v>665</v>
      </c>
      <c r="J11" s="47">
        <v>21</v>
      </c>
      <c r="K11" s="47">
        <v>44</v>
      </c>
      <c r="L11" s="47">
        <v>73</v>
      </c>
      <c r="M11" s="47">
        <v>30</v>
      </c>
      <c r="N11" s="47">
        <v>462</v>
      </c>
      <c r="O11" s="47">
        <v>44</v>
      </c>
      <c r="P11" s="47">
        <v>818</v>
      </c>
      <c r="Q11" s="46">
        <f t="shared" si="1"/>
        <v>0.278</v>
      </c>
      <c r="R11" s="46">
        <f t="shared" si="2"/>
        <v>0.346</v>
      </c>
      <c r="S11" s="46">
        <f t="shared" si="3"/>
        <v>0.456</v>
      </c>
      <c r="T11" s="67">
        <v>1195.2</v>
      </c>
      <c r="U11" s="47">
        <v>75</v>
      </c>
      <c r="V11" s="47">
        <v>70</v>
      </c>
      <c r="W11" s="80">
        <v>49</v>
      </c>
      <c r="X11" s="47">
        <v>1252</v>
      </c>
      <c r="Y11" s="47">
        <v>624</v>
      </c>
      <c r="Z11" s="47">
        <v>440</v>
      </c>
      <c r="AA11" s="47">
        <v>55</v>
      </c>
      <c r="AB11" s="47">
        <v>893</v>
      </c>
      <c r="AC11" s="47">
        <v>93</v>
      </c>
      <c r="AD11" s="57">
        <f t="shared" si="4"/>
        <v>4.69696151084257</v>
      </c>
      <c r="AE11" s="57">
        <f t="shared" si="5"/>
        <v>1.4151101987794923</v>
      </c>
      <c r="AF11" s="58">
        <f t="shared" si="6"/>
        <v>3255</v>
      </c>
      <c r="AG11" s="58">
        <f t="shared" si="7"/>
        <v>3334</v>
      </c>
      <c r="AH11" s="58">
        <f t="shared" si="0"/>
        <v>6589</v>
      </c>
      <c r="AJ11" s="59"/>
    </row>
    <row r="12" spans="1:36" s="47" customFormat="1" ht="12.75">
      <c r="A12" s="27">
        <v>8</v>
      </c>
      <c r="B12" s="47" t="s">
        <v>96</v>
      </c>
      <c r="C12" s="47">
        <v>4492</v>
      </c>
      <c r="D12" s="47">
        <v>693</v>
      </c>
      <c r="E12" s="47">
        <v>802</v>
      </c>
      <c r="F12" s="47">
        <v>227</v>
      </c>
      <c r="G12" s="47">
        <v>20</v>
      </c>
      <c r="H12" s="47">
        <v>185</v>
      </c>
      <c r="I12" s="47">
        <v>658</v>
      </c>
      <c r="J12" s="47">
        <v>25</v>
      </c>
      <c r="K12" s="47">
        <v>43</v>
      </c>
      <c r="L12" s="47">
        <v>66</v>
      </c>
      <c r="M12" s="47">
        <v>26</v>
      </c>
      <c r="N12" s="47">
        <v>442</v>
      </c>
      <c r="O12" s="47">
        <v>50</v>
      </c>
      <c r="P12" s="47">
        <v>871</v>
      </c>
      <c r="Q12" s="46">
        <f t="shared" si="1"/>
        <v>0.275</v>
      </c>
      <c r="R12" s="46">
        <f t="shared" si="2"/>
        <v>0.343</v>
      </c>
      <c r="S12" s="46">
        <f t="shared" si="3"/>
        <v>0.458</v>
      </c>
      <c r="T12" s="67">
        <v>1179.1</v>
      </c>
      <c r="U12" s="47">
        <v>75</v>
      </c>
      <c r="V12" s="47">
        <v>62</v>
      </c>
      <c r="W12" s="80">
        <v>63</v>
      </c>
      <c r="X12" s="47">
        <v>1226</v>
      </c>
      <c r="Y12" s="47">
        <v>566</v>
      </c>
      <c r="Z12" s="47">
        <v>393</v>
      </c>
      <c r="AA12" s="47">
        <v>30</v>
      </c>
      <c r="AB12" s="47">
        <v>933</v>
      </c>
      <c r="AC12" s="47">
        <v>68</v>
      </c>
      <c r="AD12" s="57">
        <f t="shared" si="4"/>
        <v>4.319389607670708</v>
      </c>
      <c r="AE12" s="57">
        <f t="shared" si="5"/>
        <v>1.3728095356927514</v>
      </c>
      <c r="AF12" s="58">
        <f t="shared" si="6"/>
        <v>3160.5</v>
      </c>
      <c r="AG12" s="58">
        <f t="shared" si="7"/>
        <v>3425.999999999999</v>
      </c>
      <c r="AH12" s="58">
        <f t="shared" si="0"/>
        <v>6586.499999999999</v>
      </c>
      <c r="AJ12" s="59"/>
    </row>
    <row r="13" spans="1:36" s="47" customFormat="1" ht="12.75">
      <c r="A13" s="27">
        <v>9</v>
      </c>
      <c r="B13" s="47" t="s">
        <v>65</v>
      </c>
      <c r="C13" s="47">
        <v>4444</v>
      </c>
      <c r="D13" s="47">
        <v>723</v>
      </c>
      <c r="E13" s="47">
        <v>830</v>
      </c>
      <c r="F13" s="47">
        <v>257</v>
      </c>
      <c r="G13" s="47">
        <v>34</v>
      </c>
      <c r="H13" s="47">
        <v>195</v>
      </c>
      <c r="I13" s="47">
        <v>721</v>
      </c>
      <c r="J13" s="47">
        <v>16</v>
      </c>
      <c r="K13" s="47">
        <v>31</v>
      </c>
      <c r="L13" s="47">
        <v>104</v>
      </c>
      <c r="M13" s="47">
        <v>33</v>
      </c>
      <c r="N13" s="47">
        <v>480</v>
      </c>
      <c r="O13" s="47">
        <v>40</v>
      </c>
      <c r="P13" s="47">
        <v>723</v>
      </c>
      <c r="Q13" s="46">
        <f t="shared" si="1"/>
        <v>0.296</v>
      </c>
      <c r="R13" s="46">
        <f t="shared" si="2"/>
        <v>0.368</v>
      </c>
      <c r="S13" s="46">
        <f t="shared" si="3"/>
        <v>0.501</v>
      </c>
      <c r="T13" s="67">
        <v>1204.2</v>
      </c>
      <c r="U13" s="47">
        <v>68</v>
      </c>
      <c r="V13" s="47">
        <v>77</v>
      </c>
      <c r="W13" s="80">
        <v>39</v>
      </c>
      <c r="X13" s="47">
        <v>1334</v>
      </c>
      <c r="Y13" s="47">
        <v>602</v>
      </c>
      <c r="Z13" s="47">
        <v>382</v>
      </c>
      <c r="AA13" s="47">
        <v>42</v>
      </c>
      <c r="AB13" s="47">
        <v>863</v>
      </c>
      <c r="AC13" s="47">
        <v>61</v>
      </c>
      <c r="AD13" s="57">
        <f t="shared" si="4"/>
        <v>4.497509933453786</v>
      </c>
      <c r="AE13" s="57">
        <f t="shared" si="5"/>
        <v>1.4244605104848094</v>
      </c>
      <c r="AF13" s="58">
        <f t="shared" si="6"/>
        <v>3491.5</v>
      </c>
      <c r="AG13" s="58">
        <f t="shared" si="7"/>
        <v>3058.5</v>
      </c>
      <c r="AH13" s="58">
        <f t="shared" si="0"/>
        <v>6550</v>
      </c>
      <c r="AJ13" s="59"/>
    </row>
    <row r="14" spans="1:36" s="47" customFormat="1" ht="12.75">
      <c r="A14" s="27">
        <v>10</v>
      </c>
      <c r="B14" s="47" t="s">
        <v>60</v>
      </c>
      <c r="C14" s="47">
        <v>4317</v>
      </c>
      <c r="D14" s="47">
        <v>679</v>
      </c>
      <c r="E14" s="47">
        <v>806</v>
      </c>
      <c r="F14" s="47">
        <v>239</v>
      </c>
      <c r="G14" s="47">
        <v>21</v>
      </c>
      <c r="H14" s="47">
        <v>186</v>
      </c>
      <c r="I14" s="47">
        <v>662</v>
      </c>
      <c r="J14" s="47">
        <v>21</v>
      </c>
      <c r="K14" s="47">
        <v>55</v>
      </c>
      <c r="L14" s="47">
        <v>71</v>
      </c>
      <c r="M14" s="47">
        <v>20</v>
      </c>
      <c r="N14" s="47">
        <v>459</v>
      </c>
      <c r="O14" s="47">
        <v>41</v>
      </c>
      <c r="P14" s="47">
        <v>779</v>
      </c>
      <c r="Q14" s="46">
        <f t="shared" si="1"/>
        <v>0.29</v>
      </c>
      <c r="R14" s="46">
        <f t="shared" si="2"/>
        <v>0.36</v>
      </c>
      <c r="S14" s="46">
        <f t="shared" si="3"/>
        <v>0.484</v>
      </c>
      <c r="T14" s="67">
        <v>1184</v>
      </c>
      <c r="U14" s="47">
        <v>80</v>
      </c>
      <c r="V14" s="47">
        <v>67</v>
      </c>
      <c r="W14" s="80">
        <v>3</v>
      </c>
      <c r="X14" s="47">
        <v>1207</v>
      </c>
      <c r="Y14" s="47">
        <v>529</v>
      </c>
      <c r="Z14" s="47">
        <v>419</v>
      </c>
      <c r="AA14" s="47">
        <v>40</v>
      </c>
      <c r="AB14" s="47">
        <v>894</v>
      </c>
      <c r="AC14" s="47">
        <v>64</v>
      </c>
      <c r="AD14" s="57">
        <f t="shared" si="4"/>
        <v>4.021114864864865</v>
      </c>
      <c r="AE14" s="57">
        <f t="shared" si="5"/>
        <v>1.3733108108108107</v>
      </c>
      <c r="AF14" s="58">
        <f t="shared" si="6"/>
        <v>3250</v>
      </c>
      <c r="AG14" s="58">
        <f t="shared" si="7"/>
        <v>3172.5</v>
      </c>
      <c r="AH14" s="58">
        <f t="shared" si="0"/>
        <v>6422.5</v>
      </c>
      <c r="AJ14" s="59"/>
    </row>
    <row r="15" spans="1:36" s="47" customFormat="1" ht="12.75">
      <c r="A15" s="27">
        <v>11</v>
      </c>
      <c r="B15" s="47" t="s">
        <v>12</v>
      </c>
      <c r="C15" s="47">
        <v>4609</v>
      </c>
      <c r="D15" s="47">
        <v>649</v>
      </c>
      <c r="E15" s="47">
        <v>855</v>
      </c>
      <c r="F15" s="47">
        <v>245</v>
      </c>
      <c r="G15" s="47">
        <v>36</v>
      </c>
      <c r="H15" s="47">
        <v>148</v>
      </c>
      <c r="I15" s="47">
        <v>598</v>
      </c>
      <c r="J15" s="47">
        <v>21</v>
      </c>
      <c r="K15" s="47">
        <v>30</v>
      </c>
      <c r="L15" s="47">
        <v>119</v>
      </c>
      <c r="M15" s="47">
        <v>39</v>
      </c>
      <c r="N15" s="47">
        <v>451</v>
      </c>
      <c r="O15" s="47">
        <v>46</v>
      </c>
      <c r="P15" s="47">
        <v>754</v>
      </c>
      <c r="Q15" s="46">
        <f t="shared" si="1"/>
        <v>0.279</v>
      </c>
      <c r="R15" s="46">
        <f t="shared" si="2"/>
        <v>0.347</v>
      </c>
      <c r="S15" s="46">
        <f t="shared" si="3"/>
        <v>0.444</v>
      </c>
      <c r="T15" s="67">
        <v>1150.1</v>
      </c>
      <c r="U15" s="47">
        <v>73</v>
      </c>
      <c r="V15" s="47">
        <v>60</v>
      </c>
      <c r="W15" s="80">
        <v>77</v>
      </c>
      <c r="X15" s="47">
        <v>1150</v>
      </c>
      <c r="Y15" s="47">
        <v>542</v>
      </c>
      <c r="Z15" s="47">
        <v>363</v>
      </c>
      <c r="AA15" s="47">
        <v>38</v>
      </c>
      <c r="AB15" s="47">
        <v>692</v>
      </c>
      <c r="AC15" s="47">
        <v>25</v>
      </c>
      <c r="AD15" s="57">
        <f t="shared" si="4"/>
        <v>4.24051011998001</v>
      </c>
      <c r="AE15" s="57">
        <f t="shared" si="5"/>
        <v>1.3152709740733406</v>
      </c>
      <c r="AF15" s="58">
        <f t="shared" si="6"/>
        <v>3162.5</v>
      </c>
      <c r="AG15" s="58">
        <f t="shared" si="7"/>
        <v>3148.499999999999</v>
      </c>
      <c r="AH15" s="58">
        <f t="shared" si="0"/>
        <v>6310.999999999999</v>
      </c>
      <c r="AJ15" s="59"/>
    </row>
    <row r="16" spans="1:36" s="47" customFormat="1" ht="12.75">
      <c r="A16" s="27">
        <v>12</v>
      </c>
      <c r="B16" s="47" t="s">
        <v>14</v>
      </c>
      <c r="C16" s="47">
        <v>4605</v>
      </c>
      <c r="D16" s="47">
        <v>678</v>
      </c>
      <c r="E16" s="47">
        <v>872</v>
      </c>
      <c r="F16" s="47">
        <v>270</v>
      </c>
      <c r="G16" s="47">
        <v>23</v>
      </c>
      <c r="H16" s="47">
        <v>132</v>
      </c>
      <c r="I16" s="47">
        <v>625</v>
      </c>
      <c r="J16" s="47">
        <v>15</v>
      </c>
      <c r="K16" s="47">
        <v>46</v>
      </c>
      <c r="L16" s="47">
        <v>78</v>
      </c>
      <c r="M16" s="47">
        <v>31</v>
      </c>
      <c r="N16" s="47">
        <v>521</v>
      </c>
      <c r="O16" s="47">
        <v>55</v>
      </c>
      <c r="P16" s="47">
        <v>873</v>
      </c>
      <c r="Q16" s="46">
        <f t="shared" si="1"/>
        <v>0.282</v>
      </c>
      <c r="R16" s="46">
        <f t="shared" si="2"/>
        <v>0.358</v>
      </c>
      <c r="S16" s="46">
        <f t="shared" si="3"/>
        <v>0.436</v>
      </c>
      <c r="T16" s="67">
        <v>1138.2</v>
      </c>
      <c r="U16" s="47">
        <v>74</v>
      </c>
      <c r="V16" s="47">
        <v>57</v>
      </c>
      <c r="W16" s="80">
        <v>23</v>
      </c>
      <c r="X16" s="47">
        <v>1228</v>
      </c>
      <c r="Y16" s="47">
        <v>547</v>
      </c>
      <c r="Z16" s="47">
        <v>313</v>
      </c>
      <c r="AA16" s="47">
        <v>40</v>
      </c>
      <c r="AB16" s="47">
        <v>765</v>
      </c>
      <c r="AC16" s="47">
        <v>60</v>
      </c>
      <c r="AD16" s="57">
        <f t="shared" si="4"/>
        <v>4.32347800488747</v>
      </c>
      <c r="AE16" s="57">
        <f t="shared" si="5"/>
        <v>1.3533373157691635</v>
      </c>
      <c r="AF16" s="58">
        <f t="shared" si="6"/>
        <v>3203.5</v>
      </c>
      <c r="AG16" s="58">
        <f t="shared" si="7"/>
        <v>3057.5</v>
      </c>
      <c r="AH16" s="58">
        <f t="shared" si="0"/>
        <v>6261</v>
      </c>
      <c r="AJ16" s="59"/>
    </row>
    <row r="17" spans="1:36" s="47" customFormat="1" ht="12.75">
      <c r="A17" s="27">
        <v>13</v>
      </c>
      <c r="B17" s="47" t="s">
        <v>67</v>
      </c>
      <c r="C17" s="47">
        <v>4703</v>
      </c>
      <c r="D17" s="47">
        <v>775</v>
      </c>
      <c r="E17" s="47">
        <v>858</v>
      </c>
      <c r="F17" s="47">
        <v>246</v>
      </c>
      <c r="G17" s="47">
        <v>48</v>
      </c>
      <c r="H17" s="47">
        <v>175</v>
      </c>
      <c r="I17" s="47">
        <v>634</v>
      </c>
      <c r="J17" s="47">
        <v>12</v>
      </c>
      <c r="K17" s="47">
        <v>32</v>
      </c>
      <c r="L17" s="47">
        <v>156</v>
      </c>
      <c r="M17" s="47">
        <v>32</v>
      </c>
      <c r="N17" s="47">
        <v>470</v>
      </c>
      <c r="O17" s="47">
        <v>52</v>
      </c>
      <c r="P17" s="47">
        <v>873</v>
      </c>
      <c r="Q17" s="46">
        <f t="shared" si="1"/>
        <v>0.282</v>
      </c>
      <c r="R17" s="46">
        <f t="shared" si="2"/>
        <v>0.352</v>
      </c>
      <c r="S17" s="46">
        <f t="shared" si="3"/>
        <v>0.467</v>
      </c>
      <c r="T17" s="67">
        <v>1040.2</v>
      </c>
      <c r="U17" s="47">
        <v>67</v>
      </c>
      <c r="V17" s="47">
        <v>81</v>
      </c>
      <c r="W17" s="80">
        <v>23</v>
      </c>
      <c r="X17" s="47">
        <v>1138</v>
      </c>
      <c r="Y17" s="47">
        <v>590</v>
      </c>
      <c r="Z17" s="47">
        <v>440</v>
      </c>
      <c r="AA17" s="47">
        <v>46</v>
      </c>
      <c r="AB17" s="47">
        <v>799</v>
      </c>
      <c r="AC17" s="47">
        <v>53</v>
      </c>
      <c r="AD17" s="57">
        <f t="shared" si="4"/>
        <v>5.10249872533624</v>
      </c>
      <c r="AE17" s="57">
        <f t="shared" si="5"/>
        <v>1.5163357793937076</v>
      </c>
      <c r="AF17" s="58">
        <f t="shared" si="6"/>
        <v>3423</v>
      </c>
      <c r="AG17" s="58">
        <f t="shared" si="7"/>
        <v>2469.5000000000005</v>
      </c>
      <c r="AH17" s="58">
        <f t="shared" si="0"/>
        <v>5892.5</v>
      </c>
      <c r="AJ17" s="59"/>
    </row>
    <row r="18" spans="1:36" s="47" customFormat="1" ht="12.75">
      <c r="A18" s="27">
        <v>14</v>
      </c>
      <c r="B18" s="47" t="s">
        <v>100</v>
      </c>
      <c r="C18" s="47">
        <v>3952</v>
      </c>
      <c r="D18" s="47">
        <v>613</v>
      </c>
      <c r="E18" s="47">
        <v>705</v>
      </c>
      <c r="F18" s="47">
        <v>267</v>
      </c>
      <c r="G18" s="47">
        <v>21</v>
      </c>
      <c r="H18" s="47">
        <v>145</v>
      </c>
      <c r="I18" s="47">
        <v>592</v>
      </c>
      <c r="J18" s="47">
        <v>8</v>
      </c>
      <c r="K18" s="47">
        <v>34</v>
      </c>
      <c r="L18" s="47">
        <v>58</v>
      </c>
      <c r="M18" s="47">
        <v>33</v>
      </c>
      <c r="N18" s="47">
        <v>421</v>
      </c>
      <c r="O18" s="47">
        <v>42</v>
      </c>
      <c r="P18" s="47">
        <v>676</v>
      </c>
      <c r="Q18" s="46">
        <f>+ROUND((E18+F18+G18+H18)/C18,3)</f>
        <v>0.288</v>
      </c>
      <c r="R18" s="46">
        <f>+ROUND((E18+F18+G18+H18+N18+O18)/(C18+N18+O18+K18),3)</f>
        <v>0.36</v>
      </c>
      <c r="S18" s="46">
        <f>+ROUND((E18+2*F18+3*G18+4*H18)/C18,3)</f>
        <v>0.476</v>
      </c>
      <c r="T18" s="67">
        <v>944</v>
      </c>
      <c r="U18" s="47">
        <v>62</v>
      </c>
      <c r="V18" s="47">
        <v>50</v>
      </c>
      <c r="W18" s="80">
        <v>47</v>
      </c>
      <c r="X18" s="47">
        <v>947</v>
      </c>
      <c r="Y18" s="47">
        <v>433</v>
      </c>
      <c r="Z18" s="47">
        <v>331</v>
      </c>
      <c r="AA18" s="47">
        <v>31</v>
      </c>
      <c r="AB18" s="47">
        <v>743</v>
      </c>
      <c r="AC18" s="47">
        <v>43</v>
      </c>
      <c r="AD18" s="57">
        <f>+Y18/((T18-INT(T18))*3.333+INT(T18))*9</f>
        <v>4.128177966101695</v>
      </c>
      <c r="AE18" s="57">
        <f>+(X18+Z18)/((T18-INT(T18))*3.333+INT(T18))</f>
        <v>1.353813559322034</v>
      </c>
      <c r="AF18" s="58">
        <f>+D18+E18+I18+J18+K18+L18+N18+O18+F18*1.5+G18*2+H18*2.5-M18-P18*0.5</f>
        <v>2907</v>
      </c>
      <c r="AG18" s="58">
        <f>+INT(T18)*3+(T18-INT(T18))*10+U18*10+(W18-V18+AC18)*5-(X18+Z18+AA18-AB18)*0.5-Y18*1.5</f>
        <v>2719.5</v>
      </c>
      <c r="AH18" s="58">
        <f t="shared" si="0"/>
        <v>5626.5</v>
      </c>
      <c r="AJ18" s="59"/>
    </row>
    <row r="19" spans="1:36" s="47" customFormat="1" ht="12.75">
      <c r="A19" s="27">
        <v>15</v>
      </c>
      <c r="B19" s="47" t="s">
        <v>127</v>
      </c>
      <c r="C19" s="47">
        <v>4118</v>
      </c>
      <c r="D19" s="47">
        <v>576</v>
      </c>
      <c r="E19" s="47">
        <v>657</v>
      </c>
      <c r="F19" s="47">
        <v>224</v>
      </c>
      <c r="G19" s="47">
        <v>21</v>
      </c>
      <c r="H19" s="47">
        <v>144</v>
      </c>
      <c r="I19" s="47">
        <v>541</v>
      </c>
      <c r="J19" s="47">
        <v>11</v>
      </c>
      <c r="K19" s="47">
        <v>35</v>
      </c>
      <c r="L19" s="47">
        <v>37</v>
      </c>
      <c r="M19" s="47">
        <v>37</v>
      </c>
      <c r="N19" s="47">
        <v>399</v>
      </c>
      <c r="O19" s="47">
        <v>34</v>
      </c>
      <c r="P19" s="47">
        <v>888</v>
      </c>
      <c r="Q19" s="46">
        <f t="shared" si="1"/>
        <v>0.254</v>
      </c>
      <c r="R19" s="46">
        <f t="shared" si="2"/>
        <v>0.323</v>
      </c>
      <c r="S19" s="46">
        <f t="shared" si="3"/>
        <v>0.424</v>
      </c>
      <c r="T19" s="67">
        <v>1168.2</v>
      </c>
      <c r="U19" s="47">
        <v>62</v>
      </c>
      <c r="V19" s="47">
        <v>72</v>
      </c>
      <c r="W19" s="80">
        <v>79</v>
      </c>
      <c r="X19" s="47">
        <v>1216</v>
      </c>
      <c r="Y19" s="47">
        <v>557</v>
      </c>
      <c r="Z19" s="47">
        <v>394</v>
      </c>
      <c r="AA19" s="47">
        <v>46</v>
      </c>
      <c r="AB19" s="47">
        <v>883</v>
      </c>
      <c r="AC19" s="47">
        <v>12</v>
      </c>
      <c r="AD19" s="57">
        <f t="shared" si="4"/>
        <v>4.2895039526242975</v>
      </c>
      <c r="AE19" s="57">
        <f t="shared" si="5"/>
        <v>1.3776384128715577</v>
      </c>
      <c r="AF19" s="58">
        <f t="shared" si="6"/>
        <v>2547</v>
      </c>
      <c r="AG19" s="58">
        <f t="shared" si="7"/>
        <v>2999</v>
      </c>
      <c r="AH19" s="58">
        <f t="shared" si="0"/>
        <v>5546</v>
      </c>
      <c r="AJ19" s="59"/>
    </row>
    <row r="20" spans="1:36" s="47" customFormat="1" ht="12.75">
      <c r="A20" s="27">
        <v>16</v>
      </c>
      <c r="B20" s="47" t="s">
        <v>113</v>
      </c>
      <c r="C20" s="47">
        <v>4120</v>
      </c>
      <c r="D20" s="47">
        <v>625</v>
      </c>
      <c r="E20" s="47">
        <v>681</v>
      </c>
      <c r="F20" s="47">
        <v>214</v>
      </c>
      <c r="G20" s="47">
        <v>26</v>
      </c>
      <c r="H20" s="47">
        <v>187</v>
      </c>
      <c r="I20" s="47">
        <v>637</v>
      </c>
      <c r="J20" s="47">
        <v>4</v>
      </c>
      <c r="K20" s="47">
        <v>35</v>
      </c>
      <c r="L20" s="47">
        <v>59</v>
      </c>
      <c r="M20" s="47">
        <v>16</v>
      </c>
      <c r="N20" s="47">
        <v>442</v>
      </c>
      <c r="O20" s="47">
        <v>38</v>
      </c>
      <c r="P20" s="47">
        <v>663</v>
      </c>
      <c r="Q20" s="46">
        <f t="shared" si="1"/>
        <v>0.269</v>
      </c>
      <c r="R20" s="46">
        <f t="shared" si="2"/>
        <v>0.343</v>
      </c>
      <c r="S20" s="46">
        <f t="shared" si="3"/>
        <v>0.47</v>
      </c>
      <c r="T20" s="67">
        <v>984</v>
      </c>
      <c r="U20" s="47">
        <v>59</v>
      </c>
      <c r="V20" s="47">
        <v>58</v>
      </c>
      <c r="W20" s="80">
        <v>6</v>
      </c>
      <c r="X20" s="47">
        <v>1040</v>
      </c>
      <c r="Y20" s="47">
        <v>497</v>
      </c>
      <c r="Z20" s="47">
        <v>310</v>
      </c>
      <c r="AA20" s="47">
        <v>38</v>
      </c>
      <c r="AB20" s="47">
        <v>710</v>
      </c>
      <c r="AC20" s="47">
        <v>46</v>
      </c>
      <c r="AD20" s="57">
        <f t="shared" si="4"/>
        <v>4.545731707317073</v>
      </c>
      <c r="AE20" s="57">
        <f t="shared" si="5"/>
        <v>1.3719512195121952</v>
      </c>
      <c r="AF20" s="58">
        <f t="shared" si="6"/>
        <v>3014</v>
      </c>
      <c r="AG20" s="58">
        <f t="shared" si="7"/>
        <v>2427.5</v>
      </c>
      <c r="AH20" s="58">
        <f t="shared" si="0"/>
        <v>5441.5</v>
      </c>
      <c r="AJ20" s="59"/>
    </row>
    <row r="21" spans="1:36" s="47" customFormat="1" ht="12.75">
      <c r="A21" s="27">
        <v>17</v>
      </c>
      <c r="B21" s="47" t="s">
        <v>114</v>
      </c>
      <c r="C21" s="47">
        <v>3212</v>
      </c>
      <c r="D21" s="47">
        <v>417</v>
      </c>
      <c r="E21" s="47">
        <v>545</v>
      </c>
      <c r="F21" s="47">
        <v>198</v>
      </c>
      <c r="G21" s="47">
        <v>14</v>
      </c>
      <c r="H21" s="47">
        <v>108</v>
      </c>
      <c r="I21" s="47">
        <v>444</v>
      </c>
      <c r="J21" s="47">
        <v>26</v>
      </c>
      <c r="K21" s="47">
        <v>24</v>
      </c>
      <c r="L21" s="47">
        <v>30</v>
      </c>
      <c r="M21" s="47">
        <v>22</v>
      </c>
      <c r="N21" s="47">
        <v>291</v>
      </c>
      <c r="O21" s="47">
        <v>34</v>
      </c>
      <c r="P21" s="47">
        <v>542</v>
      </c>
      <c r="Q21" s="46">
        <f t="shared" si="1"/>
        <v>0.269</v>
      </c>
      <c r="R21" s="46">
        <f t="shared" si="2"/>
        <v>0.334</v>
      </c>
      <c r="S21" s="46">
        <f t="shared" si="3"/>
        <v>0.441</v>
      </c>
      <c r="T21" s="67">
        <v>1106</v>
      </c>
      <c r="U21" s="47">
        <v>80</v>
      </c>
      <c r="V21" s="47">
        <v>52</v>
      </c>
      <c r="W21" s="80">
        <v>29</v>
      </c>
      <c r="X21" s="47">
        <v>1076</v>
      </c>
      <c r="Y21" s="47">
        <v>470</v>
      </c>
      <c r="Z21" s="47">
        <v>305</v>
      </c>
      <c r="AA21" s="47">
        <v>46</v>
      </c>
      <c r="AB21" s="47">
        <v>874</v>
      </c>
      <c r="AC21" s="47">
        <v>49</v>
      </c>
      <c r="AD21" s="57">
        <f t="shared" si="4"/>
        <v>3.824593128390597</v>
      </c>
      <c r="AE21" s="57">
        <f t="shared" si="5"/>
        <v>1.2486437613019892</v>
      </c>
      <c r="AF21" s="58">
        <f t="shared" si="6"/>
        <v>2113</v>
      </c>
      <c r="AG21" s="58">
        <f t="shared" si="7"/>
        <v>3266.5</v>
      </c>
      <c r="AH21" s="58">
        <f t="shared" si="0"/>
        <v>5379.5</v>
      </c>
      <c r="AJ21" s="59"/>
    </row>
    <row r="22" spans="1:36" s="47" customFormat="1" ht="12.75">
      <c r="A22" s="27">
        <v>18</v>
      </c>
      <c r="B22" s="47" t="s">
        <v>88</v>
      </c>
      <c r="C22" s="47">
        <v>3710</v>
      </c>
      <c r="D22" s="47">
        <v>607</v>
      </c>
      <c r="E22" s="47">
        <v>615</v>
      </c>
      <c r="F22" s="47">
        <v>230</v>
      </c>
      <c r="G22" s="47">
        <v>18</v>
      </c>
      <c r="H22" s="47">
        <v>187</v>
      </c>
      <c r="I22" s="47">
        <v>674</v>
      </c>
      <c r="J22" s="47">
        <v>34</v>
      </c>
      <c r="K22" s="47">
        <v>45</v>
      </c>
      <c r="L22" s="47">
        <v>69</v>
      </c>
      <c r="M22" s="47">
        <v>20</v>
      </c>
      <c r="N22" s="47">
        <v>471</v>
      </c>
      <c r="O22" s="47">
        <v>50</v>
      </c>
      <c r="P22" s="47">
        <v>644</v>
      </c>
      <c r="Q22" s="46">
        <f t="shared" si="1"/>
        <v>0.283</v>
      </c>
      <c r="R22" s="46">
        <f t="shared" si="2"/>
        <v>0.367</v>
      </c>
      <c r="S22" s="46">
        <f t="shared" si="3"/>
        <v>0.506</v>
      </c>
      <c r="T22" s="67">
        <v>735.2</v>
      </c>
      <c r="U22" s="47">
        <v>39</v>
      </c>
      <c r="V22" s="47">
        <v>43</v>
      </c>
      <c r="W22" s="80">
        <v>28</v>
      </c>
      <c r="X22" s="47">
        <v>737</v>
      </c>
      <c r="Y22" s="47">
        <v>354</v>
      </c>
      <c r="Z22" s="47">
        <v>271</v>
      </c>
      <c r="AA22" s="47">
        <v>26</v>
      </c>
      <c r="AB22" s="47">
        <v>626</v>
      </c>
      <c r="AC22" s="47">
        <v>79</v>
      </c>
      <c r="AD22" s="57">
        <f t="shared" si="4"/>
        <v>4.3307661378129705</v>
      </c>
      <c r="AE22" s="57">
        <f t="shared" si="5"/>
        <v>1.3701858967091884</v>
      </c>
      <c r="AF22" s="58">
        <f t="shared" si="6"/>
        <v>3071.5</v>
      </c>
      <c r="AG22" s="58">
        <f>+INT(T22)*3+(T22-INT(T22))*10+U22*10+(W22-V22+AC22)*5-(X22+Z22+AA22-AB22)*0.5-Y22*1.5</f>
        <v>2182.0000000000005</v>
      </c>
      <c r="AH22" s="58">
        <f>+AF22+AG22</f>
        <v>5253.5</v>
      </c>
      <c r="AJ22" s="59"/>
    </row>
    <row r="23" spans="1:36" s="47" customFormat="1" ht="12.75">
      <c r="A23" s="27">
        <v>19</v>
      </c>
      <c r="B23" s="47" t="s">
        <v>99</v>
      </c>
      <c r="C23" s="47">
        <v>3758</v>
      </c>
      <c r="D23" s="47">
        <v>574</v>
      </c>
      <c r="E23" s="47">
        <v>710</v>
      </c>
      <c r="F23" s="47">
        <v>191</v>
      </c>
      <c r="G23" s="47">
        <v>26</v>
      </c>
      <c r="H23" s="47">
        <v>104</v>
      </c>
      <c r="I23" s="47">
        <v>473</v>
      </c>
      <c r="J23" s="47">
        <v>19</v>
      </c>
      <c r="K23" s="47">
        <v>36</v>
      </c>
      <c r="L23" s="47">
        <v>133</v>
      </c>
      <c r="M23" s="47">
        <v>52</v>
      </c>
      <c r="N23" s="47">
        <v>405</v>
      </c>
      <c r="O23" s="47">
        <v>27</v>
      </c>
      <c r="P23" s="47">
        <v>604</v>
      </c>
      <c r="Q23" s="46">
        <f t="shared" si="1"/>
        <v>0.274</v>
      </c>
      <c r="R23" s="46">
        <f t="shared" si="2"/>
        <v>0.346</v>
      </c>
      <c r="S23" s="46">
        <f t="shared" si="3"/>
        <v>0.422</v>
      </c>
      <c r="T23" s="67">
        <v>942.1</v>
      </c>
      <c r="U23" s="47">
        <v>60</v>
      </c>
      <c r="V23" s="47">
        <v>48</v>
      </c>
      <c r="W23" s="80">
        <v>35</v>
      </c>
      <c r="X23" s="47">
        <v>949</v>
      </c>
      <c r="Y23" s="47">
        <v>447</v>
      </c>
      <c r="Z23" s="47">
        <v>312</v>
      </c>
      <c r="AA23" s="47">
        <v>43</v>
      </c>
      <c r="AB23" s="47">
        <v>756</v>
      </c>
      <c r="AC23" s="47">
        <v>29</v>
      </c>
      <c r="AD23" s="57">
        <f t="shared" si="4"/>
        <v>4.2691901050297165</v>
      </c>
      <c r="AE23" s="57">
        <f t="shared" si="5"/>
        <v>1.3381677162422254</v>
      </c>
      <c r="AF23" s="58">
        <f t="shared" si="6"/>
        <v>2621.5</v>
      </c>
      <c r="AG23" s="58">
        <f t="shared" si="7"/>
        <v>2562.5</v>
      </c>
      <c r="AH23" s="58">
        <f t="shared" si="0"/>
        <v>5184</v>
      </c>
      <c r="AJ23" s="59"/>
    </row>
    <row r="24" spans="1:36" s="47" customFormat="1" ht="12.75">
      <c r="A24" s="27">
        <v>20</v>
      </c>
      <c r="B24" s="47" t="s">
        <v>63</v>
      </c>
      <c r="C24" s="47">
        <v>3237</v>
      </c>
      <c r="D24" s="47">
        <v>500</v>
      </c>
      <c r="E24" s="47">
        <v>564</v>
      </c>
      <c r="F24" s="47">
        <v>214</v>
      </c>
      <c r="G24" s="47">
        <v>14</v>
      </c>
      <c r="H24" s="47">
        <v>120</v>
      </c>
      <c r="I24" s="47">
        <v>499</v>
      </c>
      <c r="J24" s="47">
        <v>9</v>
      </c>
      <c r="K24" s="47">
        <v>37</v>
      </c>
      <c r="L24" s="47">
        <v>38</v>
      </c>
      <c r="M24" s="47">
        <v>22</v>
      </c>
      <c r="N24" s="47">
        <v>416</v>
      </c>
      <c r="O24" s="47">
        <v>43</v>
      </c>
      <c r="P24" s="47">
        <v>568</v>
      </c>
      <c r="Q24" s="46">
        <f t="shared" si="1"/>
        <v>0.282</v>
      </c>
      <c r="R24" s="46">
        <f t="shared" si="2"/>
        <v>0.367</v>
      </c>
      <c r="S24" s="46">
        <f t="shared" si="3"/>
        <v>0.468</v>
      </c>
      <c r="T24" s="67">
        <v>642.2</v>
      </c>
      <c r="U24" s="47">
        <v>29</v>
      </c>
      <c r="V24" s="47">
        <v>41</v>
      </c>
      <c r="W24" s="80">
        <v>39</v>
      </c>
      <c r="X24" s="47">
        <v>676</v>
      </c>
      <c r="Y24" s="47">
        <v>322</v>
      </c>
      <c r="Z24" s="47">
        <v>233</v>
      </c>
      <c r="AA24" s="47">
        <v>24</v>
      </c>
      <c r="AB24" s="47">
        <v>474</v>
      </c>
      <c r="AC24" s="47">
        <v>16</v>
      </c>
      <c r="AD24" s="57">
        <f t="shared" si="4"/>
        <v>4.509336567358564</v>
      </c>
      <c r="AE24" s="57">
        <f t="shared" si="5"/>
        <v>1.414419233860916</v>
      </c>
      <c r="AF24" s="58">
        <f t="shared" si="6"/>
        <v>2449</v>
      </c>
      <c r="AG24" s="58">
        <f t="shared" si="7"/>
        <v>1575.5000000000005</v>
      </c>
      <c r="AH24" s="58">
        <f t="shared" si="0"/>
        <v>4024.5000000000005</v>
      </c>
      <c r="AJ24" s="59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6.7109375" style="53" customWidth="1"/>
    <col min="2" max="2" width="16.7109375" style="25" customWidth="1"/>
    <col min="3" max="19" width="5.7109375" style="0" customWidth="1"/>
    <col min="20" max="20" width="6.7109375" style="0" customWidth="1"/>
    <col min="21" max="31" width="5.7109375" style="0" customWidth="1"/>
    <col min="32" max="33" width="8.28125" style="0" customWidth="1"/>
    <col min="34" max="34" width="8.7109375" style="0" customWidth="1"/>
  </cols>
  <sheetData>
    <row r="1" spans="1:34" s="25" customFormat="1" ht="12.75" customHeight="1">
      <c r="A1" s="120" t="s">
        <v>111</v>
      </c>
      <c r="B1" s="12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="25" customFormat="1" ht="9" customHeight="1">
      <c r="A2" s="53"/>
    </row>
    <row r="3" spans="1:34" s="8" customFormat="1" ht="12.75" customHeight="1">
      <c r="A3" s="54" t="s">
        <v>5</v>
      </c>
      <c r="B3" s="55" t="s">
        <v>80</v>
      </c>
      <c r="C3" s="8" t="s">
        <v>21</v>
      </c>
      <c r="D3" s="6" t="s">
        <v>16</v>
      </c>
      <c r="E3" s="6" t="s">
        <v>17</v>
      </c>
      <c r="F3" s="6" t="s">
        <v>18</v>
      </c>
      <c r="G3" s="6" t="s">
        <v>31</v>
      </c>
      <c r="H3" s="6" t="s">
        <v>19</v>
      </c>
      <c r="I3" s="6" t="s">
        <v>20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32</v>
      </c>
      <c r="P3" s="6" t="s">
        <v>27</v>
      </c>
      <c r="Q3" s="6" t="s">
        <v>90</v>
      </c>
      <c r="R3" s="6" t="s">
        <v>91</v>
      </c>
      <c r="S3" s="6" t="s">
        <v>92</v>
      </c>
      <c r="T3" s="6" t="s">
        <v>42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 t="s">
        <v>26</v>
      </c>
      <c r="AA3" s="6" t="s">
        <v>32</v>
      </c>
      <c r="AB3" s="6" t="s">
        <v>27</v>
      </c>
      <c r="AC3" s="6" t="s">
        <v>81</v>
      </c>
      <c r="AD3" s="56" t="s">
        <v>39</v>
      </c>
      <c r="AE3" s="56" t="s">
        <v>40</v>
      </c>
      <c r="AF3" s="5" t="s">
        <v>82</v>
      </c>
      <c r="AG3" s="8" t="s">
        <v>83</v>
      </c>
      <c r="AH3" s="56" t="s">
        <v>84</v>
      </c>
    </row>
    <row r="4" spans="1:32" s="8" customFormat="1" ht="6" customHeight="1">
      <c r="A4" s="54"/>
      <c r="B4" s="5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F4" s="5"/>
    </row>
    <row r="5" spans="1:36" s="47" customFormat="1" ht="12.75">
      <c r="A5" s="27">
        <v>1</v>
      </c>
      <c r="B5" s="47" t="s">
        <v>67</v>
      </c>
      <c r="C5" s="47">
        <v>4871</v>
      </c>
      <c r="D5" s="47">
        <v>764</v>
      </c>
      <c r="E5" s="47">
        <v>872</v>
      </c>
      <c r="F5" s="47">
        <v>288</v>
      </c>
      <c r="G5" s="47">
        <v>50</v>
      </c>
      <c r="H5" s="47">
        <v>183</v>
      </c>
      <c r="I5" s="47">
        <v>702</v>
      </c>
      <c r="J5" s="47">
        <v>13</v>
      </c>
      <c r="K5" s="47">
        <v>49</v>
      </c>
      <c r="L5" s="47">
        <v>136</v>
      </c>
      <c r="M5" s="47">
        <v>40</v>
      </c>
      <c r="N5" s="47">
        <v>513</v>
      </c>
      <c r="O5" s="47">
        <v>51</v>
      </c>
      <c r="P5" s="47">
        <v>870</v>
      </c>
      <c r="Q5" s="46">
        <f>+ROUND((E5+F5+G5+H5)/C5,3)</f>
        <v>0.286</v>
      </c>
      <c r="R5" s="46">
        <f>+ROUND((E5+F5+G5+H5+N5+O5)/(C5+N5+O5+K5),3)</f>
        <v>0.357</v>
      </c>
      <c r="S5" s="46">
        <f>+ROUND((E5+2*F5+3*G5+4*H5)/C5,3)</f>
        <v>0.478</v>
      </c>
      <c r="T5" s="67">
        <v>1192</v>
      </c>
      <c r="U5" s="47">
        <v>84</v>
      </c>
      <c r="V5" s="47">
        <v>54</v>
      </c>
      <c r="W5" s="80">
        <v>82</v>
      </c>
      <c r="X5" s="47">
        <v>1150</v>
      </c>
      <c r="Y5" s="47">
        <v>516</v>
      </c>
      <c r="Z5" s="47">
        <v>385</v>
      </c>
      <c r="AA5" s="47">
        <v>44</v>
      </c>
      <c r="AB5" s="47">
        <v>1018</v>
      </c>
      <c r="AC5" s="47">
        <v>23</v>
      </c>
      <c r="AD5" s="57">
        <f>+Y5/((T5-INT(T5))*3.333+INT(T5))*9</f>
        <v>3.895973154362416</v>
      </c>
      <c r="AE5" s="57">
        <f>+(X5+Z5)/((T5-INT(T5))*3.333+INT(T5))</f>
        <v>1.287751677852349</v>
      </c>
      <c r="AF5" s="58">
        <f>+D5+E5+I5+J5+K5+L5+N5+O5+F5*1.5+G5*2+H5*2.5-M5-P5*0.5</f>
        <v>3614.5</v>
      </c>
      <c r="AG5" s="58">
        <f>+INT(T5)*3+(T5-INT(T5))*10+U5*10+(W5-V5+AC5)*5-(X5+Z5+AA5-AB5)*0.5-Y5*1.5</f>
        <v>3616.5</v>
      </c>
      <c r="AH5" s="58">
        <f aca="true" t="shared" si="0" ref="AH5:AH24">+AF5+AG5</f>
        <v>7231</v>
      </c>
      <c r="AJ5" s="59"/>
    </row>
    <row r="6" spans="1:36" s="47" customFormat="1" ht="12.75">
      <c r="A6" s="27">
        <v>2</v>
      </c>
      <c r="B6" s="47" t="s">
        <v>73</v>
      </c>
      <c r="C6" s="47">
        <v>4597</v>
      </c>
      <c r="D6" s="47">
        <v>729</v>
      </c>
      <c r="E6" s="47">
        <v>883</v>
      </c>
      <c r="F6" s="47">
        <v>256</v>
      </c>
      <c r="G6" s="47">
        <v>20</v>
      </c>
      <c r="H6" s="47">
        <v>184</v>
      </c>
      <c r="I6" s="47">
        <v>672</v>
      </c>
      <c r="J6" s="47">
        <v>13</v>
      </c>
      <c r="K6" s="47">
        <v>39</v>
      </c>
      <c r="L6" s="47">
        <v>78</v>
      </c>
      <c r="M6" s="47">
        <v>20</v>
      </c>
      <c r="N6" s="47">
        <v>505</v>
      </c>
      <c r="O6" s="47">
        <v>40</v>
      </c>
      <c r="P6" s="47">
        <v>832</v>
      </c>
      <c r="Q6" s="46">
        <f aca="true" t="shared" si="1" ref="Q6:Q24">+ROUND((E6+F6+G6+H6)/C6,3)</f>
        <v>0.292</v>
      </c>
      <c r="R6" s="46">
        <f aca="true" t="shared" si="2" ref="R6:R24">+ROUND((E6+F6+G6+H6+N6+O6)/(C6+N6+O6+K6),3)</f>
        <v>0.364</v>
      </c>
      <c r="S6" s="46">
        <f aca="true" t="shared" si="3" ref="S6:S24">+ROUND((E6+2*F6+3*G6+4*H6)/C6,3)</f>
        <v>0.477</v>
      </c>
      <c r="T6" s="67">
        <v>1185</v>
      </c>
      <c r="U6" s="47">
        <v>72</v>
      </c>
      <c r="V6" s="47">
        <v>55</v>
      </c>
      <c r="W6" s="80">
        <v>147</v>
      </c>
      <c r="X6" s="47">
        <v>1143</v>
      </c>
      <c r="Y6" s="47">
        <v>494</v>
      </c>
      <c r="Z6" s="47">
        <v>371</v>
      </c>
      <c r="AA6" s="47">
        <v>50</v>
      </c>
      <c r="AB6" s="47">
        <v>891</v>
      </c>
      <c r="AC6" s="47">
        <v>9</v>
      </c>
      <c r="AD6" s="57">
        <f aca="true" t="shared" si="4" ref="AD6:AD24">+Y6/((T6-INT(T6))*3.333+INT(T6))*9</f>
        <v>3.751898734177215</v>
      </c>
      <c r="AE6" s="57">
        <f aca="true" t="shared" si="5" ref="AE6:AE24">+(X6+Z6)/((T6-INT(T6))*3.333+INT(T6))</f>
        <v>1.2776371308016878</v>
      </c>
      <c r="AF6" s="58">
        <f aca="true" t="shared" si="6" ref="AF6:AF24">+D6+E6+I6+J6+K6+L6+N6+O6+F6*1.5+G6*2+H6*2.5-M6-P6*0.5</f>
        <v>3407</v>
      </c>
      <c r="AG6" s="58">
        <f aca="true" t="shared" si="7" ref="AG6:AG24">+INT(T6)*3+(T6-INT(T6))*10+U6*10+(W6-V6+AC6)*5-(X6+Z6+AA6-AB6)*0.5-Y6*1.5</f>
        <v>3702.5</v>
      </c>
      <c r="AH6" s="58">
        <f t="shared" si="0"/>
        <v>7109.5</v>
      </c>
      <c r="AJ6" s="59"/>
    </row>
    <row r="7" spans="1:36" s="47" customFormat="1" ht="12.75">
      <c r="A7" s="27">
        <v>3</v>
      </c>
      <c r="B7" s="47" t="s">
        <v>95</v>
      </c>
      <c r="C7" s="47">
        <v>4905</v>
      </c>
      <c r="D7" s="47">
        <v>676</v>
      </c>
      <c r="E7" s="47">
        <v>888</v>
      </c>
      <c r="F7" s="47">
        <v>297</v>
      </c>
      <c r="G7" s="47">
        <v>26</v>
      </c>
      <c r="H7" s="47">
        <v>170</v>
      </c>
      <c r="I7" s="47">
        <v>730</v>
      </c>
      <c r="J7" s="47">
        <v>19</v>
      </c>
      <c r="K7" s="47">
        <v>45</v>
      </c>
      <c r="L7" s="47">
        <v>45</v>
      </c>
      <c r="M7" s="47">
        <v>20</v>
      </c>
      <c r="N7" s="47">
        <v>433</v>
      </c>
      <c r="O7" s="47">
        <v>42</v>
      </c>
      <c r="P7" s="47">
        <v>734</v>
      </c>
      <c r="Q7" s="46">
        <f t="shared" si="1"/>
        <v>0.282</v>
      </c>
      <c r="R7" s="46">
        <f t="shared" si="2"/>
        <v>0.342</v>
      </c>
      <c r="S7" s="46">
        <f t="shared" si="3"/>
        <v>0.457</v>
      </c>
      <c r="T7" s="67">
        <v>1174</v>
      </c>
      <c r="U7" s="47">
        <v>77</v>
      </c>
      <c r="V7" s="47">
        <v>62</v>
      </c>
      <c r="W7" s="80">
        <v>102</v>
      </c>
      <c r="X7" s="47">
        <v>1161</v>
      </c>
      <c r="Y7" s="47">
        <v>520</v>
      </c>
      <c r="Z7" s="47">
        <v>435</v>
      </c>
      <c r="AA7" s="47">
        <v>33</v>
      </c>
      <c r="AB7" s="47">
        <v>1006</v>
      </c>
      <c r="AC7" s="47">
        <v>43</v>
      </c>
      <c r="AD7" s="57">
        <f t="shared" si="4"/>
        <v>3.9863713798977853</v>
      </c>
      <c r="AE7" s="57">
        <f t="shared" si="5"/>
        <v>1.3594548551959114</v>
      </c>
      <c r="AF7" s="58">
        <f t="shared" si="6"/>
        <v>3413.5</v>
      </c>
      <c r="AG7" s="58">
        <f t="shared" si="7"/>
        <v>3615.5</v>
      </c>
      <c r="AH7" s="58">
        <f t="shared" si="0"/>
        <v>7029</v>
      </c>
      <c r="AJ7" s="59"/>
    </row>
    <row r="8" spans="1:36" s="47" customFormat="1" ht="12.75">
      <c r="A8" s="27">
        <v>4</v>
      </c>
      <c r="B8" s="47" t="s">
        <v>65</v>
      </c>
      <c r="C8" s="47">
        <v>4595</v>
      </c>
      <c r="D8" s="47">
        <v>654</v>
      </c>
      <c r="E8" s="47">
        <v>824</v>
      </c>
      <c r="F8" s="47">
        <v>243</v>
      </c>
      <c r="G8" s="47">
        <v>26</v>
      </c>
      <c r="H8" s="47">
        <v>152</v>
      </c>
      <c r="I8" s="47">
        <v>607</v>
      </c>
      <c r="J8" s="47">
        <v>9</v>
      </c>
      <c r="K8" s="47">
        <v>44</v>
      </c>
      <c r="L8" s="47">
        <v>101</v>
      </c>
      <c r="M8" s="47">
        <v>36</v>
      </c>
      <c r="N8" s="47">
        <v>457</v>
      </c>
      <c r="O8" s="47">
        <v>50</v>
      </c>
      <c r="P8" s="47">
        <v>724</v>
      </c>
      <c r="Q8" s="46">
        <f t="shared" si="1"/>
        <v>0.271</v>
      </c>
      <c r="R8" s="46">
        <f t="shared" si="2"/>
        <v>0.34</v>
      </c>
      <c r="S8" s="46">
        <f t="shared" si="3"/>
        <v>0.434</v>
      </c>
      <c r="T8" s="67">
        <v>1202.2</v>
      </c>
      <c r="U8" s="47">
        <v>76</v>
      </c>
      <c r="V8" s="47">
        <v>66</v>
      </c>
      <c r="W8" s="80">
        <v>62</v>
      </c>
      <c r="X8" s="47">
        <v>1165</v>
      </c>
      <c r="Y8" s="47">
        <v>466</v>
      </c>
      <c r="Z8" s="47">
        <v>370</v>
      </c>
      <c r="AA8" s="47">
        <v>40</v>
      </c>
      <c r="AB8" s="47">
        <v>910</v>
      </c>
      <c r="AC8" s="47">
        <v>59</v>
      </c>
      <c r="AD8" s="57">
        <f t="shared" si="4"/>
        <v>3.4872507476303065</v>
      </c>
      <c r="AE8" s="57">
        <f t="shared" si="5"/>
        <v>1.2763304476901576</v>
      </c>
      <c r="AF8" s="58">
        <f t="shared" si="6"/>
        <v>3144.5</v>
      </c>
      <c r="AG8" s="58">
        <f t="shared" si="7"/>
        <v>3611.5</v>
      </c>
      <c r="AH8" s="58">
        <f t="shared" si="0"/>
        <v>6756</v>
      </c>
      <c r="AJ8" s="59"/>
    </row>
    <row r="9" spans="1:36" s="47" customFormat="1" ht="12.75">
      <c r="A9" s="27">
        <v>5</v>
      </c>
      <c r="B9" s="47" t="s">
        <v>112</v>
      </c>
      <c r="C9" s="47">
        <v>4400</v>
      </c>
      <c r="D9" s="47">
        <v>650</v>
      </c>
      <c r="E9" s="47">
        <v>791</v>
      </c>
      <c r="F9" s="47">
        <v>226</v>
      </c>
      <c r="G9" s="47">
        <v>17</v>
      </c>
      <c r="H9" s="47">
        <v>185</v>
      </c>
      <c r="I9" s="47">
        <v>723</v>
      </c>
      <c r="J9" s="47">
        <v>18</v>
      </c>
      <c r="K9" s="47">
        <v>34</v>
      </c>
      <c r="L9" s="47">
        <v>67</v>
      </c>
      <c r="M9" s="47">
        <v>32</v>
      </c>
      <c r="N9" s="47">
        <v>567</v>
      </c>
      <c r="O9" s="47">
        <v>53</v>
      </c>
      <c r="P9" s="47">
        <v>826</v>
      </c>
      <c r="Q9" s="46">
        <f t="shared" si="1"/>
        <v>0.277</v>
      </c>
      <c r="R9" s="46">
        <f t="shared" si="2"/>
        <v>0.364</v>
      </c>
      <c r="S9" s="46">
        <f t="shared" si="3"/>
        <v>0.462</v>
      </c>
      <c r="T9" s="67">
        <v>1092.2</v>
      </c>
      <c r="U9" s="47">
        <v>76</v>
      </c>
      <c r="V9" s="47">
        <v>52</v>
      </c>
      <c r="W9" s="80">
        <v>81</v>
      </c>
      <c r="X9" s="47">
        <v>996</v>
      </c>
      <c r="Y9" s="47">
        <v>449</v>
      </c>
      <c r="Z9" s="47">
        <v>361</v>
      </c>
      <c r="AA9" s="47">
        <v>45</v>
      </c>
      <c r="AB9" s="47">
        <v>867</v>
      </c>
      <c r="AC9" s="47">
        <v>43</v>
      </c>
      <c r="AD9" s="57">
        <f t="shared" si="4"/>
        <v>3.6982918668878493</v>
      </c>
      <c r="AE9" s="57">
        <f t="shared" si="5"/>
        <v>1.2419158780912674</v>
      </c>
      <c r="AF9" s="58">
        <f t="shared" si="6"/>
        <v>3293.5</v>
      </c>
      <c r="AG9" s="58">
        <f t="shared" si="7"/>
        <v>3457</v>
      </c>
      <c r="AH9" s="58">
        <f t="shared" si="0"/>
        <v>6750.5</v>
      </c>
      <c r="AJ9" s="59"/>
    </row>
    <row r="10" spans="1:36" s="47" customFormat="1" ht="12.75">
      <c r="A10" s="27">
        <v>6</v>
      </c>
      <c r="B10" s="47" t="s">
        <v>96</v>
      </c>
      <c r="C10" s="47">
        <v>4292</v>
      </c>
      <c r="D10" s="47">
        <v>599</v>
      </c>
      <c r="E10" s="47">
        <v>744</v>
      </c>
      <c r="F10" s="47">
        <v>226</v>
      </c>
      <c r="G10" s="47">
        <v>18</v>
      </c>
      <c r="H10" s="47">
        <v>170</v>
      </c>
      <c r="I10" s="47">
        <v>588</v>
      </c>
      <c r="J10" s="47">
        <v>21</v>
      </c>
      <c r="K10" s="47">
        <v>38</v>
      </c>
      <c r="L10" s="47">
        <v>50</v>
      </c>
      <c r="M10" s="47">
        <v>16</v>
      </c>
      <c r="N10" s="47">
        <v>316</v>
      </c>
      <c r="O10" s="47">
        <v>73</v>
      </c>
      <c r="P10" s="47">
        <v>760</v>
      </c>
      <c r="Q10" s="46">
        <f t="shared" si="1"/>
        <v>0.27</v>
      </c>
      <c r="R10" s="46">
        <f t="shared" si="2"/>
        <v>0.328</v>
      </c>
      <c r="S10" s="46">
        <f t="shared" si="3"/>
        <v>0.45</v>
      </c>
      <c r="T10" s="67">
        <v>1191</v>
      </c>
      <c r="U10" s="47">
        <v>83</v>
      </c>
      <c r="V10" s="47">
        <v>55</v>
      </c>
      <c r="W10" s="80">
        <v>37</v>
      </c>
      <c r="X10" s="47">
        <v>1109</v>
      </c>
      <c r="Y10" s="47">
        <v>409</v>
      </c>
      <c r="Z10" s="47">
        <v>336</v>
      </c>
      <c r="AA10" s="47">
        <v>35</v>
      </c>
      <c r="AB10" s="47">
        <v>885</v>
      </c>
      <c r="AC10" s="47">
        <v>67</v>
      </c>
      <c r="AD10" s="57">
        <f t="shared" si="4"/>
        <v>3.0906801007556677</v>
      </c>
      <c r="AE10" s="57">
        <f t="shared" si="5"/>
        <v>1.2132661628883292</v>
      </c>
      <c r="AF10" s="58">
        <f t="shared" si="6"/>
        <v>2833</v>
      </c>
      <c r="AG10" s="58">
        <f t="shared" si="7"/>
        <v>3737</v>
      </c>
      <c r="AH10" s="58">
        <f t="shared" si="0"/>
        <v>6570</v>
      </c>
      <c r="AJ10" s="59"/>
    </row>
    <row r="11" spans="1:36" s="47" customFormat="1" ht="12.75">
      <c r="A11" s="27">
        <v>7</v>
      </c>
      <c r="B11" s="47" t="s">
        <v>113</v>
      </c>
      <c r="C11" s="47">
        <v>4352</v>
      </c>
      <c r="D11" s="47">
        <v>688</v>
      </c>
      <c r="E11" s="47">
        <v>762</v>
      </c>
      <c r="F11" s="47">
        <v>244</v>
      </c>
      <c r="G11" s="47">
        <v>21</v>
      </c>
      <c r="H11" s="47">
        <v>200</v>
      </c>
      <c r="I11" s="47">
        <v>672</v>
      </c>
      <c r="J11" s="47">
        <v>4</v>
      </c>
      <c r="K11" s="47">
        <v>41</v>
      </c>
      <c r="L11" s="47">
        <v>91</v>
      </c>
      <c r="M11" s="47">
        <v>17</v>
      </c>
      <c r="N11" s="47">
        <v>425</v>
      </c>
      <c r="O11" s="47">
        <v>43</v>
      </c>
      <c r="P11" s="47">
        <v>713</v>
      </c>
      <c r="Q11" s="46">
        <f t="shared" si="1"/>
        <v>0.282</v>
      </c>
      <c r="R11" s="46">
        <f t="shared" si="2"/>
        <v>0.349</v>
      </c>
      <c r="S11" s="46">
        <f t="shared" si="3"/>
        <v>0.486</v>
      </c>
      <c r="T11" s="67">
        <v>1091</v>
      </c>
      <c r="U11" s="47">
        <v>68</v>
      </c>
      <c r="V11" s="47">
        <v>62</v>
      </c>
      <c r="W11" s="80">
        <v>6</v>
      </c>
      <c r="X11" s="47">
        <v>1089</v>
      </c>
      <c r="Y11" s="47">
        <v>480</v>
      </c>
      <c r="Z11" s="47">
        <v>390</v>
      </c>
      <c r="AA11" s="47">
        <v>44</v>
      </c>
      <c r="AB11" s="47">
        <v>755</v>
      </c>
      <c r="AC11" s="47">
        <v>97</v>
      </c>
      <c r="AD11" s="57">
        <f t="shared" si="4"/>
        <v>3.9596700274977086</v>
      </c>
      <c r="AE11" s="57">
        <f t="shared" si="5"/>
        <v>1.3556370302474794</v>
      </c>
      <c r="AF11" s="58">
        <f t="shared" si="6"/>
        <v>3260.5</v>
      </c>
      <c r="AG11" s="58">
        <f t="shared" si="7"/>
        <v>3054</v>
      </c>
      <c r="AH11" s="58">
        <f t="shared" si="0"/>
        <v>6314.5</v>
      </c>
      <c r="AJ11" s="59"/>
    </row>
    <row r="12" spans="1:36" s="47" customFormat="1" ht="12.75">
      <c r="A12" s="27">
        <v>8</v>
      </c>
      <c r="B12" s="47" t="s">
        <v>12</v>
      </c>
      <c r="C12" s="47">
        <v>4612</v>
      </c>
      <c r="D12" s="47">
        <v>676</v>
      </c>
      <c r="E12" s="47">
        <v>833</v>
      </c>
      <c r="F12" s="47">
        <v>261</v>
      </c>
      <c r="G12" s="47">
        <v>30</v>
      </c>
      <c r="H12" s="47">
        <v>151</v>
      </c>
      <c r="I12" s="47">
        <v>644</v>
      </c>
      <c r="J12" s="47">
        <v>24</v>
      </c>
      <c r="K12" s="47">
        <v>37</v>
      </c>
      <c r="L12" s="47">
        <v>117</v>
      </c>
      <c r="M12" s="47">
        <v>36</v>
      </c>
      <c r="N12" s="47">
        <v>431</v>
      </c>
      <c r="O12" s="47">
        <v>53</v>
      </c>
      <c r="P12" s="47">
        <v>696</v>
      </c>
      <c r="Q12" s="46">
        <f t="shared" si="1"/>
        <v>0.276</v>
      </c>
      <c r="R12" s="46">
        <f t="shared" si="2"/>
        <v>0.343</v>
      </c>
      <c r="S12" s="46">
        <f t="shared" si="3"/>
        <v>0.444</v>
      </c>
      <c r="T12" s="67">
        <v>1196</v>
      </c>
      <c r="U12" s="47">
        <v>70</v>
      </c>
      <c r="V12" s="47">
        <v>68</v>
      </c>
      <c r="W12" s="80">
        <v>23</v>
      </c>
      <c r="X12" s="47">
        <v>1233</v>
      </c>
      <c r="Y12" s="47">
        <v>530</v>
      </c>
      <c r="Z12" s="47">
        <v>344</v>
      </c>
      <c r="AA12" s="47">
        <v>49</v>
      </c>
      <c r="AB12" s="47">
        <v>742</v>
      </c>
      <c r="AC12" s="47">
        <v>45</v>
      </c>
      <c r="AD12" s="57">
        <f t="shared" si="4"/>
        <v>3.9882943143812706</v>
      </c>
      <c r="AE12" s="57">
        <f t="shared" si="5"/>
        <v>1.318561872909699</v>
      </c>
      <c r="AF12" s="58">
        <f t="shared" si="6"/>
        <v>3260</v>
      </c>
      <c r="AG12" s="58">
        <f t="shared" si="7"/>
        <v>3051</v>
      </c>
      <c r="AH12" s="58">
        <f t="shared" si="0"/>
        <v>6311</v>
      </c>
      <c r="AJ12" s="59"/>
    </row>
    <row r="13" spans="1:36" s="47" customFormat="1" ht="12.75">
      <c r="A13" s="27">
        <v>9</v>
      </c>
      <c r="B13" s="47" t="s">
        <v>6</v>
      </c>
      <c r="C13" s="47">
        <v>4201</v>
      </c>
      <c r="D13" s="47">
        <v>608</v>
      </c>
      <c r="E13" s="47">
        <v>692</v>
      </c>
      <c r="F13" s="47">
        <v>245</v>
      </c>
      <c r="G13" s="47">
        <v>9</v>
      </c>
      <c r="H13" s="47">
        <v>166</v>
      </c>
      <c r="I13" s="47">
        <v>627</v>
      </c>
      <c r="J13" s="47">
        <v>14</v>
      </c>
      <c r="K13" s="47">
        <v>29</v>
      </c>
      <c r="L13" s="47">
        <v>58</v>
      </c>
      <c r="M13" s="47">
        <v>12</v>
      </c>
      <c r="N13" s="47">
        <v>433</v>
      </c>
      <c r="O13" s="47">
        <v>56</v>
      </c>
      <c r="P13" s="47">
        <v>810</v>
      </c>
      <c r="Q13" s="46">
        <f t="shared" si="1"/>
        <v>0.265</v>
      </c>
      <c r="R13" s="46">
        <f t="shared" si="2"/>
        <v>0.339</v>
      </c>
      <c r="S13" s="46">
        <f t="shared" si="3"/>
        <v>0.446</v>
      </c>
      <c r="T13" s="67">
        <v>1130.1</v>
      </c>
      <c r="U13" s="47">
        <v>73</v>
      </c>
      <c r="V13" s="47">
        <v>54</v>
      </c>
      <c r="W13" s="80">
        <v>49</v>
      </c>
      <c r="X13" s="47">
        <v>1042</v>
      </c>
      <c r="Y13" s="47">
        <v>447</v>
      </c>
      <c r="Z13" s="47">
        <v>354</v>
      </c>
      <c r="AA13" s="47">
        <v>38</v>
      </c>
      <c r="AB13" s="47">
        <v>952</v>
      </c>
      <c r="AC13" s="47">
        <v>33</v>
      </c>
      <c r="AD13" s="57">
        <f t="shared" si="4"/>
        <v>3.559127206108146</v>
      </c>
      <c r="AE13" s="57">
        <f t="shared" si="5"/>
        <v>1.235033949720848</v>
      </c>
      <c r="AF13" s="58">
        <f t="shared" si="6"/>
        <v>2900.5</v>
      </c>
      <c r="AG13" s="58">
        <f t="shared" si="7"/>
        <v>3349.499999999999</v>
      </c>
      <c r="AH13" s="58">
        <f t="shared" si="0"/>
        <v>6249.999999999999</v>
      </c>
      <c r="AJ13" s="59"/>
    </row>
    <row r="14" spans="1:36" s="47" customFormat="1" ht="12.75">
      <c r="A14" s="27">
        <v>10</v>
      </c>
      <c r="B14" s="47" t="s">
        <v>15</v>
      </c>
      <c r="C14" s="47">
        <v>4404</v>
      </c>
      <c r="D14" s="47">
        <v>598</v>
      </c>
      <c r="E14" s="47">
        <v>804</v>
      </c>
      <c r="F14" s="47">
        <v>247</v>
      </c>
      <c r="G14" s="47">
        <v>27</v>
      </c>
      <c r="H14" s="47">
        <v>105</v>
      </c>
      <c r="I14" s="47">
        <v>560</v>
      </c>
      <c r="J14" s="47">
        <v>29</v>
      </c>
      <c r="K14" s="47">
        <v>43</v>
      </c>
      <c r="L14" s="47">
        <v>59</v>
      </c>
      <c r="M14" s="47">
        <v>29</v>
      </c>
      <c r="N14" s="47">
        <v>505</v>
      </c>
      <c r="O14" s="47">
        <v>53</v>
      </c>
      <c r="P14" s="47">
        <v>692</v>
      </c>
      <c r="Q14" s="46">
        <f t="shared" si="1"/>
        <v>0.269</v>
      </c>
      <c r="R14" s="46">
        <f t="shared" si="2"/>
        <v>0.348</v>
      </c>
      <c r="S14" s="46">
        <f t="shared" si="3"/>
        <v>0.408</v>
      </c>
      <c r="T14" s="67">
        <v>1200.1</v>
      </c>
      <c r="U14" s="47">
        <v>72</v>
      </c>
      <c r="V14" s="47">
        <v>70</v>
      </c>
      <c r="W14" s="80">
        <v>57</v>
      </c>
      <c r="X14" s="47">
        <v>1176</v>
      </c>
      <c r="Y14" s="47">
        <v>561</v>
      </c>
      <c r="Z14" s="47">
        <v>459</v>
      </c>
      <c r="AA14" s="47">
        <v>49</v>
      </c>
      <c r="AB14" s="47">
        <v>901</v>
      </c>
      <c r="AC14" s="47">
        <v>45</v>
      </c>
      <c r="AD14" s="57">
        <f t="shared" si="4"/>
        <v>4.206331691372722</v>
      </c>
      <c r="AE14" s="57">
        <f t="shared" si="5"/>
        <v>1.3621216707059616</v>
      </c>
      <c r="AF14" s="58">
        <f t="shared" si="6"/>
        <v>2963</v>
      </c>
      <c r="AG14" s="58">
        <f t="shared" si="7"/>
        <v>3247.999999999999</v>
      </c>
      <c r="AH14" s="58">
        <f t="shared" si="0"/>
        <v>6210.999999999999</v>
      </c>
      <c r="AJ14" s="59"/>
    </row>
    <row r="15" spans="1:36" s="47" customFormat="1" ht="12.75">
      <c r="A15" s="27">
        <v>11</v>
      </c>
      <c r="B15" s="47" t="s">
        <v>114</v>
      </c>
      <c r="C15" s="47">
        <v>4077</v>
      </c>
      <c r="D15" s="47">
        <v>559</v>
      </c>
      <c r="E15" s="47">
        <v>670</v>
      </c>
      <c r="F15" s="47">
        <v>233</v>
      </c>
      <c r="G15" s="47">
        <v>15</v>
      </c>
      <c r="H15" s="47">
        <v>151</v>
      </c>
      <c r="I15" s="47">
        <v>552</v>
      </c>
      <c r="J15" s="47">
        <v>14</v>
      </c>
      <c r="K15" s="47">
        <v>28</v>
      </c>
      <c r="L15" s="47">
        <v>40</v>
      </c>
      <c r="M15" s="47">
        <v>23</v>
      </c>
      <c r="N15" s="47">
        <v>444</v>
      </c>
      <c r="O15" s="47">
        <v>39</v>
      </c>
      <c r="P15" s="47">
        <v>763</v>
      </c>
      <c r="Q15" s="46">
        <f t="shared" si="1"/>
        <v>0.262</v>
      </c>
      <c r="R15" s="46">
        <f t="shared" si="2"/>
        <v>0.338</v>
      </c>
      <c r="S15" s="46">
        <f t="shared" si="3"/>
        <v>0.438</v>
      </c>
      <c r="T15" s="67">
        <v>1119.1</v>
      </c>
      <c r="U15" s="47">
        <v>74</v>
      </c>
      <c r="V15" s="47">
        <v>63</v>
      </c>
      <c r="W15" s="80">
        <v>99</v>
      </c>
      <c r="X15" s="47">
        <v>1059</v>
      </c>
      <c r="Y15" s="47">
        <v>465</v>
      </c>
      <c r="Z15" s="47">
        <v>341</v>
      </c>
      <c r="AA15" s="47">
        <v>41</v>
      </c>
      <c r="AB15" s="47">
        <v>853</v>
      </c>
      <c r="AC15" s="47">
        <v>29</v>
      </c>
      <c r="AD15" s="57">
        <f t="shared" si="4"/>
        <v>3.738832749816342</v>
      </c>
      <c r="AE15" s="57">
        <f t="shared" si="5"/>
        <v>1.250744528015025</v>
      </c>
      <c r="AF15" s="58">
        <f t="shared" si="6"/>
        <v>2698.5</v>
      </c>
      <c r="AG15" s="58">
        <f t="shared" si="7"/>
        <v>3431.499999999999</v>
      </c>
      <c r="AH15" s="58">
        <f t="shared" si="0"/>
        <v>6129.999999999999</v>
      </c>
      <c r="AJ15" s="59"/>
    </row>
    <row r="16" spans="1:36" s="47" customFormat="1" ht="12.75">
      <c r="A16" s="27">
        <v>12</v>
      </c>
      <c r="B16" s="47" t="s">
        <v>99</v>
      </c>
      <c r="C16" s="47">
        <v>4345</v>
      </c>
      <c r="D16" s="47">
        <v>658</v>
      </c>
      <c r="E16" s="47">
        <v>851</v>
      </c>
      <c r="F16" s="47">
        <v>244</v>
      </c>
      <c r="G16" s="47">
        <v>26</v>
      </c>
      <c r="H16" s="47">
        <v>96</v>
      </c>
      <c r="I16" s="47">
        <v>442</v>
      </c>
      <c r="J16" s="47">
        <v>28</v>
      </c>
      <c r="K16" s="47">
        <v>33</v>
      </c>
      <c r="L16" s="47">
        <v>200</v>
      </c>
      <c r="M16" s="47">
        <v>58</v>
      </c>
      <c r="N16" s="47">
        <v>454</v>
      </c>
      <c r="O16" s="47">
        <v>57</v>
      </c>
      <c r="P16" s="47">
        <v>635</v>
      </c>
      <c r="Q16" s="46">
        <f t="shared" si="1"/>
        <v>0.28</v>
      </c>
      <c r="R16" s="46">
        <f t="shared" si="2"/>
        <v>0.353</v>
      </c>
      <c r="S16" s="46">
        <f t="shared" si="3"/>
        <v>0.414</v>
      </c>
      <c r="T16" s="67">
        <v>1150</v>
      </c>
      <c r="U16" s="47">
        <v>74</v>
      </c>
      <c r="V16" s="47">
        <v>69</v>
      </c>
      <c r="W16" s="80">
        <v>2</v>
      </c>
      <c r="X16" s="47">
        <v>1070</v>
      </c>
      <c r="Y16" s="47">
        <v>533</v>
      </c>
      <c r="Z16" s="47">
        <v>390</v>
      </c>
      <c r="AA16" s="47">
        <v>45</v>
      </c>
      <c r="AB16" s="47">
        <v>891</v>
      </c>
      <c r="AC16" s="47">
        <v>74</v>
      </c>
      <c r="AD16" s="57">
        <f t="shared" si="4"/>
        <v>4.171304347826087</v>
      </c>
      <c r="AE16" s="57">
        <f t="shared" si="5"/>
        <v>1.2695652173913043</v>
      </c>
      <c r="AF16" s="58">
        <f t="shared" si="6"/>
        <v>3005.5</v>
      </c>
      <c r="AG16" s="58">
        <f t="shared" si="7"/>
        <v>3118.5</v>
      </c>
      <c r="AH16" s="58">
        <f t="shared" si="0"/>
        <v>6124</v>
      </c>
      <c r="AJ16" s="59"/>
    </row>
    <row r="17" spans="1:36" s="47" customFormat="1" ht="12.75">
      <c r="A17" s="27">
        <v>13</v>
      </c>
      <c r="B17" s="47" t="s">
        <v>88</v>
      </c>
      <c r="C17" s="47">
        <v>4201</v>
      </c>
      <c r="D17" s="47">
        <v>606</v>
      </c>
      <c r="E17" s="47">
        <v>791</v>
      </c>
      <c r="F17" s="47">
        <v>226</v>
      </c>
      <c r="G17" s="47">
        <v>20</v>
      </c>
      <c r="H17" s="47">
        <v>164</v>
      </c>
      <c r="I17" s="47">
        <v>626</v>
      </c>
      <c r="J17" s="47">
        <v>28</v>
      </c>
      <c r="K17" s="47">
        <v>31</v>
      </c>
      <c r="L17" s="47">
        <v>45</v>
      </c>
      <c r="M17" s="47">
        <v>22</v>
      </c>
      <c r="N17" s="47">
        <v>457</v>
      </c>
      <c r="O17" s="47">
        <v>57</v>
      </c>
      <c r="P17" s="47">
        <v>699</v>
      </c>
      <c r="Q17" s="46">
        <f t="shared" si="1"/>
        <v>0.286</v>
      </c>
      <c r="R17" s="46">
        <f t="shared" si="2"/>
        <v>0.361</v>
      </c>
      <c r="S17" s="46">
        <f t="shared" si="3"/>
        <v>0.466</v>
      </c>
      <c r="T17" s="67">
        <v>1076</v>
      </c>
      <c r="U17" s="47">
        <v>75</v>
      </c>
      <c r="V17" s="47">
        <v>52</v>
      </c>
      <c r="W17" s="80">
        <v>9</v>
      </c>
      <c r="X17" s="47">
        <v>1049</v>
      </c>
      <c r="Y17" s="47">
        <v>450</v>
      </c>
      <c r="Z17" s="47">
        <v>318</v>
      </c>
      <c r="AA17" s="47">
        <v>27</v>
      </c>
      <c r="AB17" s="47">
        <v>774</v>
      </c>
      <c r="AC17" s="47">
        <v>39</v>
      </c>
      <c r="AD17" s="57">
        <f t="shared" si="4"/>
        <v>3.7639405204460967</v>
      </c>
      <c r="AE17" s="57">
        <f t="shared" si="5"/>
        <v>1.270446096654275</v>
      </c>
      <c r="AF17" s="58">
        <f t="shared" si="6"/>
        <v>3058.5</v>
      </c>
      <c r="AG17" s="58">
        <f t="shared" si="7"/>
        <v>2973</v>
      </c>
      <c r="AH17" s="58">
        <f t="shared" si="0"/>
        <v>6031.5</v>
      </c>
      <c r="AJ17" s="59"/>
    </row>
    <row r="18" spans="1:36" s="47" customFormat="1" ht="12.75">
      <c r="A18" s="27">
        <v>14</v>
      </c>
      <c r="B18" s="47" t="s">
        <v>14</v>
      </c>
      <c r="C18" s="47">
        <v>4515</v>
      </c>
      <c r="D18" s="47">
        <v>655</v>
      </c>
      <c r="E18" s="47">
        <v>806</v>
      </c>
      <c r="F18" s="47">
        <v>246</v>
      </c>
      <c r="G18" s="47">
        <v>15</v>
      </c>
      <c r="H18" s="47">
        <v>168</v>
      </c>
      <c r="I18" s="47">
        <v>618</v>
      </c>
      <c r="J18" s="47">
        <v>33</v>
      </c>
      <c r="K18" s="47">
        <v>35</v>
      </c>
      <c r="L18" s="47">
        <v>45</v>
      </c>
      <c r="M18" s="47">
        <v>30</v>
      </c>
      <c r="N18" s="47">
        <v>450</v>
      </c>
      <c r="O18" s="47">
        <v>72</v>
      </c>
      <c r="P18" s="47">
        <v>850</v>
      </c>
      <c r="Q18" s="46">
        <f>+ROUND((E18+F18+G18+H18)/C18,3)</f>
        <v>0.274</v>
      </c>
      <c r="R18" s="46">
        <f>+ROUND((E18+F18+G18+H18+N18+O18)/(C18+N18+O18+K18),3)</f>
        <v>0.346</v>
      </c>
      <c r="S18" s="46">
        <f>+ROUND((E18+2*F18+3*G18+4*H18)/C18,3)</f>
        <v>0.446</v>
      </c>
      <c r="T18" s="67">
        <v>1101.1</v>
      </c>
      <c r="U18" s="47">
        <v>57</v>
      </c>
      <c r="V18" s="47">
        <v>73</v>
      </c>
      <c r="W18" s="80">
        <v>72</v>
      </c>
      <c r="X18" s="47">
        <v>1164</v>
      </c>
      <c r="Y18" s="47">
        <v>522</v>
      </c>
      <c r="Z18" s="47">
        <v>347</v>
      </c>
      <c r="AA18" s="47">
        <v>40</v>
      </c>
      <c r="AB18" s="47">
        <v>759</v>
      </c>
      <c r="AC18" s="47">
        <v>30</v>
      </c>
      <c r="AD18" s="57">
        <f>+Y18/((T18-INT(T18))*3.333+INT(T18))*9</f>
        <v>4.265738627897659</v>
      </c>
      <c r="AE18" s="57">
        <f>+(X18+Z18)/((T18-INT(T18))*3.333+INT(T18))</f>
        <v>1.3719734071420526</v>
      </c>
      <c r="AF18" s="58">
        <f>+D18+E18+I18+J18+K18+L18+N18+O18+F18*1.5+G18*2+H18*2.5-M18-P18*0.5</f>
        <v>3078</v>
      </c>
      <c r="AG18" s="58">
        <f>+INT(T18)*3+(T18-INT(T18))*10+U18*10+(W18-V18+AC18)*5-(X18+Z18+AA18-AB18)*0.5-Y18*1.5</f>
        <v>2839.999999999999</v>
      </c>
      <c r="AH18" s="58">
        <f t="shared" si="0"/>
        <v>5917.999999999999</v>
      </c>
      <c r="AJ18" s="59"/>
    </row>
    <row r="19" spans="1:36" s="47" customFormat="1" ht="12.75">
      <c r="A19" s="27">
        <v>15</v>
      </c>
      <c r="B19" s="47" t="s">
        <v>60</v>
      </c>
      <c r="C19" s="47">
        <v>4331</v>
      </c>
      <c r="D19" s="47">
        <v>590</v>
      </c>
      <c r="E19" s="47">
        <v>730</v>
      </c>
      <c r="F19" s="47">
        <v>249</v>
      </c>
      <c r="G19" s="47">
        <v>16</v>
      </c>
      <c r="H19" s="47">
        <v>164</v>
      </c>
      <c r="I19" s="47">
        <v>657</v>
      </c>
      <c r="J19" s="47">
        <v>41</v>
      </c>
      <c r="K19" s="47">
        <v>38</v>
      </c>
      <c r="L19" s="47">
        <v>78</v>
      </c>
      <c r="M19" s="47">
        <v>28</v>
      </c>
      <c r="N19" s="47">
        <v>413</v>
      </c>
      <c r="O19" s="47">
        <v>49</v>
      </c>
      <c r="P19" s="47">
        <v>747</v>
      </c>
      <c r="Q19" s="46">
        <f t="shared" si="1"/>
        <v>0.268</v>
      </c>
      <c r="R19" s="46">
        <f t="shared" si="2"/>
        <v>0.336</v>
      </c>
      <c r="S19" s="46">
        <f t="shared" si="3"/>
        <v>0.446</v>
      </c>
      <c r="T19" s="67">
        <v>1027.1</v>
      </c>
      <c r="U19" s="47">
        <v>62</v>
      </c>
      <c r="V19" s="47">
        <v>71</v>
      </c>
      <c r="W19" s="80">
        <v>33</v>
      </c>
      <c r="X19" s="47">
        <v>1050</v>
      </c>
      <c r="Y19" s="47">
        <v>491</v>
      </c>
      <c r="Z19" s="47">
        <v>336</v>
      </c>
      <c r="AA19" s="47">
        <v>29</v>
      </c>
      <c r="AB19" s="47">
        <v>723</v>
      </c>
      <c r="AC19" s="47">
        <v>73</v>
      </c>
      <c r="AD19" s="57">
        <f t="shared" si="4"/>
        <v>4.301427783952882</v>
      </c>
      <c r="AE19" s="57">
        <f t="shared" si="5"/>
        <v>1.349123989264244</v>
      </c>
      <c r="AF19" s="58">
        <f t="shared" si="6"/>
        <v>3010</v>
      </c>
      <c r="AG19" s="58">
        <f t="shared" si="7"/>
        <v>2794.499999999999</v>
      </c>
      <c r="AH19" s="58">
        <f t="shared" si="0"/>
        <v>5804.499999999999</v>
      </c>
      <c r="AJ19" s="59"/>
    </row>
    <row r="20" spans="1:36" s="47" customFormat="1" ht="12.75">
      <c r="A20" s="27">
        <v>16</v>
      </c>
      <c r="B20" s="47" t="s">
        <v>100</v>
      </c>
      <c r="C20" s="47">
        <v>3911</v>
      </c>
      <c r="D20" s="47">
        <v>510</v>
      </c>
      <c r="E20" s="47">
        <v>740</v>
      </c>
      <c r="F20" s="47">
        <v>204</v>
      </c>
      <c r="G20" s="47">
        <v>22</v>
      </c>
      <c r="H20" s="47">
        <v>96</v>
      </c>
      <c r="I20" s="47">
        <v>506</v>
      </c>
      <c r="J20" s="47">
        <v>7</v>
      </c>
      <c r="K20" s="47">
        <v>29</v>
      </c>
      <c r="L20" s="47">
        <v>74</v>
      </c>
      <c r="M20" s="47">
        <v>32</v>
      </c>
      <c r="N20" s="47">
        <v>395</v>
      </c>
      <c r="O20" s="47">
        <v>46</v>
      </c>
      <c r="P20" s="47">
        <v>536</v>
      </c>
      <c r="Q20" s="46">
        <f t="shared" si="1"/>
        <v>0.272</v>
      </c>
      <c r="R20" s="46">
        <f t="shared" si="2"/>
        <v>0.343</v>
      </c>
      <c r="S20" s="46">
        <f t="shared" si="3"/>
        <v>0.409</v>
      </c>
      <c r="T20" s="67">
        <v>1107</v>
      </c>
      <c r="U20" s="47">
        <v>61</v>
      </c>
      <c r="V20" s="47">
        <v>74</v>
      </c>
      <c r="W20" s="80">
        <v>123</v>
      </c>
      <c r="X20" s="47">
        <v>1152</v>
      </c>
      <c r="Y20" s="47">
        <v>507</v>
      </c>
      <c r="Z20" s="47">
        <v>301</v>
      </c>
      <c r="AA20" s="47">
        <v>54</v>
      </c>
      <c r="AB20" s="47">
        <v>835</v>
      </c>
      <c r="AC20" s="47">
        <v>12</v>
      </c>
      <c r="AD20" s="57">
        <f t="shared" si="4"/>
        <v>4.121951219512195</v>
      </c>
      <c r="AE20" s="57">
        <f t="shared" si="5"/>
        <v>1.3125564588979224</v>
      </c>
      <c r="AF20" s="58">
        <f t="shared" si="6"/>
        <v>2597</v>
      </c>
      <c r="AG20" s="58">
        <f t="shared" si="7"/>
        <v>3139.5</v>
      </c>
      <c r="AH20" s="58">
        <f t="shared" si="0"/>
        <v>5736.5</v>
      </c>
      <c r="AJ20" s="59"/>
    </row>
    <row r="21" spans="1:36" s="47" customFormat="1" ht="12.75">
      <c r="A21" s="27">
        <v>17</v>
      </c>
      <c r="B21" s="47" t="s">
        <v>11</v>
      </c>
      <c r="C21" s="47">
        <v>4030</v>
      </c>
      <c r="D21" s="47">
        <v>629</v>
      </c>
      <c r="E21" s="47">
        <v>756</v>
      </c>
      <c r="F21" s="47">
        <v>248</v>
      </c>
      <c r="G21" s="47">
        <v>30</v>
      </c>
      <c r="H21" s="47">
        <v>137</v>
      </c>
      <c r="I21" s="47">
        <v>519</v>
      </c>
      <c r="J21" s="47">
        <v>9</v>
      </c>
      <c r="K21" s="47">
        <v>39</v>
      </c>
      <c r="L21" s="47">
        <v>59</v>
      </c>
      <c r="M21" s="47">
        <v>23</v>
      </c>
      <c r="N21" s="47">
        <v>344</v>
      </c>
      <c r="O21" s="47">
        <v>38</v>
      </c>
      <c r="P21" s="47">
        <v>714</v>
      </c>
      <c r="Q21" s="46">
        <f t="shared" si="1"/>
        <v>0.291</v>
      </c>
      <c r="R21" s="46">
        <f t="shared" si="2"/>
        <v>0.349</v>
      </c>
      <c r="S21" s="46">
        <f t="shared" si="3"/>
        <v>0.469</v>
      </c>
      <c r="T21" s="67">
        <v>997.2</v>
      </c>
      <c r="U21" s="47">
        <v>60</v>
      </c>
      <c r="V21" s="47">
        <v>52</v>
      </c>
      <c r="W21" s="80">
        <v>59</v>
      </c>
      <c r="X21" s="47">
        <v>966</v>
      </c>
      <c r="Y21" s="47">
        <v>431</v>
      </c>
      <c r="Z21" s="47">
        <v>345</v>
      </c>
      <c r="AA21" s="47">
        <v>40</v>
      </c>
      <c r="AB21" s="47">
        <v>777</v>
      </c>
      <c r="AC21" s="47">
        <v>36</v>
      </c>
      <c r="AD21" s="57">
        <f t="shared" si="4"/>
        <v>3.8880724282039707</v>
      </c>
      <c r="AE21" s="57">
        <f t="shared" si="5"/>
        <v>1.314066242169478</v>
      </c>
      <c r="AF21" s="58">
        <f t="shared" si="6"/>
        <v>2787.5</v>
      </c>
      <c r="AG21" s="58">
        <f t="shared" si="7"/>
        <v>2874.5000000000005</v>
      </c>
      <c r="AH21" s="58">
        <f t="shared" si="0"/>
        <v>5662</v>
      </c>
      <c r="AJ21" s="59"/>
    </row>
    <row r="22" spans="1:36" s="47" customFormat="1" ht="12.75">
      <c r="A22" s="27">
        <v>18</v>
      </c>
      <c r="B22" s="47" t="s">
        <v>101</v>
      </c>
      <c r="C22" s="47">
        <v>4190</v>
      </c>
      <c r="D22" s="47">
        <v>585</v>
      </c>
      <c r="E22" s="47">
        <v>743</v>
      </c>
      <c r="F22" s="47">
        <v>232</v>
      </c>
      <c r="G22" s="47">
        <v>27</v>
      </c>
      <c r="H22" s="47">
        <v>153</v>
      </c>
      <c r="I22" s="47">
        <v>544</v>
      </c>
      <c r="J22" s="47">
        <v>27</v>
      </c>
      <c r="K22" s="47">
        <v>28</v>
      </c>
      <c r="L22" s="47">
        <v>81</v>
      </c>
      <c r="M22" s="47">
        <v>39</v>
      </c>
      <c r="N22" s="47">
        <v>439</v>
      </c>
      <c r="O22" s="47">
        <v>53</v>
      </c>
      <c r="P22" s="47">
        <v>767</v>
      </c>
      <c r="Q22" s="46">
        <f t="shared" si="1"/>
        <v>0.276</v>
      </c>
      <c r="R22" s="46">
        <f t="shared" si="2"/>
        <v>0.35</v>
      </c>
      <c r="S22" s="46">
        <f t="shared" si="3"/>
        <v>0.453</v>
      </c>
      <c r="T22" s="67">
        <v>1187.1</v>
      </c>
      <c r="U22" s="47">
        <v>72</v>
      </c>
      <c r="V22" s="47">
        <v>81</v>
      </c>
      <c r="W22" s="80">
        <v>0</v>
      </c>
      <c r="X22" s="47">
        <v>1185</v>
      </c>
      <c r="Y22" s="47">
        <v>545</v>
      </c>
      <c r="Z22" s="47">
        <v>391</v>
      </c>
      <c r="AA22" s="47">
        <v>42</v>
      </c>
      <c r="AB22" s="47">
        <v>782</v>
      </c>
      <c r="AC22" s="47">
        <v>30</v>
      </c>
      <c r="AD22" s="57">
        <f t="shared" si="4"/>
        <v>4.13110623613437</v>
      </c>
      <c r="AE22" s="57">
        <f t="shared" si="5"/>
        <v>1.327344225922073</v>
      </c>
      <c r="AF22" s="58">
        <f t="shared" si="6"/>
        <v>2862</v>
      </c>
      <c r="AG22" s="58">
        <f>+INT(T22)*3+(T22-INT(T22))*10+U22*10+(W22-V22+AC22)*5-(X22+Z22+AA22-AB22)*0.5-Y22*1.5</f>
        <v>2791.499999999999</v>
      </c>
      <c r="AH22" s="58">
        <f>+AF22+AG22</f>
        <v>5653.499999999999</v>
      </c>
      <c r="AJ22" s="59"/>
    </row>
    <row r="23" spans="1:36" s="47" customFormat="1" ht="12.75">
      <c r="A23" s="27">
        <v>19</v>
      </c>
      <c r="B23" s="47" t="s">
        <v>98</v>
      </c>
      <c r="C23" s="47">
        <v>3686</v>
      </c>
      <c r="D23" s="47">
        <v>466</v>
      </c>
      <c r="E23" s="47">
        <v>621</v>
      </c>
      <c r="F23" s="47">
        <v>221</v>
      </c>
      <c r="G23" s="47">
        <v>14</v>
      </c>
      <c r="H23" s="47">
        <v>108</v>
      </c>
      <c r="I23" s="47">
        <v>461</v>
      </c>
      <c r="J23" s="47">
        <v>13</v>
      </c>
      <c r="K23" s="47">
        <v>30</v>
      </c>
      <c r="L23" s="47">
        <v>38</v>
      </c>
      <c r="M23" s="47">
        <v>18</v>
      </c>
      <c r="N23" s="47">
        <v>309</v>
      </c>
      <c r="O23" s="47">
        <v>40</v>
      </c>
      <c r="P23" s="47">
        <v>670</v>
      </c>
      <c r="Q23" s="46">
        <f t="shared" si="1"/>
        <v>0.262</v>
      </c>
      <c r="R23" s="46">
        <f t="shared" si="2"/>
        <v>0.323</v>
      </c>
      <c r="S23" s="46">
        <f t="shared" si="3"/>
        <v>0.417</v>
      </c>
      <c r="T23" s="67">
        <v>1035</v>
      </c>
      <c r="U23" s="47">
        <v>50</v>
      </c>
      <c r="V23" s="47">
        <v>64</v>
      </c>
      <c r="W23" s="80">
        <v>94</v>
      </c>
      <c r="X23" s="47">
        <v>1078</v>
      </c>
      <c r="Y23" s="47">
        <v>471</v>
      </c>
      <c r="Z23" s="47">
        <v>329</v>
      </c>
      <c r="AA23" s="47">
        <v>43</v>
      </c>
      <c r="AB23" s="47">
        <v>775</v>
      </c>
      <c r="AC23" s="47">
        <v>37</v>
      </c>
      <c r="AD23" s="57">
        <f t="shared" si="4"/>
        <v>4.095652173913043</v>
      </c>
      <c r="AE23" s="57">
        <f t="shared" si="5"/>
        <v>1.3594202898550725</v>
      </c>
      <c r="AF23" s="58">
        <f t="shared" si="6"/>
        <v>2254.5</v>
      </c>
      <c r="AG23" s="58">
        <f t="shared" si="7"/>
        <v>2896</v>
      </c>
      <c r="AH23" s="58">
        <f t="shared" si="0"/>
        <v>5150.5</v>
      </c>
      <c r="AJ23" s="59"/>
    </row>
    <row r="24" spans="1:36" s="47" customFormat="1" ht="12.75">
      <c r="A24" s="27">
        <v>20</v>
      </c>
      <c r="B24" s="47" t="s">
        <v>63</v>
      </c>
      <c r="C24" s="47">
        <v>3108</v>
      </c>
      <c r="D24" s="47">
        <v>425</v>
      </c>
      <c r="E24" s="47">
        <v>515</v>
      </c>
      <c r="F24" s="47">
        <v>191</v>
      </c>
      <c r="G24" s="47">
        <v>18</v>
      </c>
      <c r="H24" s="47">
        <v>120</v>
      </c>
      <c r="I24" s="47">
        <v>467</v>
      </c>
      <c r="J24" s="47">
        <v>4</v>
      </c>
      <c r="K24" s="47">
        <v>27</v>
      </c>
      <c r="L24" s="47">
        <v>37</v>
      </c>
      <c r="M24" s="47">
        <v>30</v>
      </c>
      <c r="N24" s="47">
        <v>380</v>
      </c>
      <c r="O24" s="47">
        <v>46</v>
      </c>
      <c r="P24" s="47">
        <v>601</v>
      </c>
      <c r="Q24" s="46">
        <f t="shared" si="1"/>
        <v>0.272</v>
      </c>
      <c r="R24" s="46">
        <f t="shared" si="2"/>
        <v>0.357</v>
      </c>
      <c r="S24" s="46">
        <f t="shared" si="3"/>
        <v>0.46</v>
      </c>
      <c r="T24" s="67">
        <v>1099.2</v>
      </c>
      <c r="U24" s="47">
        <v>53</v>
      </c>
      <c r="V24" s="47">
        <v>69</v>
      </c>
      <c r="W24" s="80">
        <v>5</v>
      </c>
      <c r="X24" s="47">
        <v>1162</v>
      </c>
      <c r="Y24" s="47">
        <v>557</v>
      </c>
      <c r="Z24" s="47">
        <v>387</v>
      </c>
      <c r="AA24" s="47">
        <v>52</v>
      </c>
      <c r="AB24" s="47">
        <v>672</v>
      </c>
      <c r="AC24" s="47">
        <v>41</v>
      </c>
      <c r="AD24" s="57">
        <f t="shared" si="4"/>
        <v>4.558654413983291</v>
      </c>
      <c r="AE24" s="57">
        <f t="shared" si="5"/>
        <v>1.4086087546898303</v>
      </c>
      <c r="AF24" s="58">
        <f t="shared" si="6"/>
        <v>2193</v>
      </c>
      <c r="AG24" s="58">
        <f t="shared" si="7"/>
        <v>2414.0000000000005</v>
      </c>
      <c r="AH24" s="58">
        <f t="shared" si="0"/>
        <v>4607</v>
      </c>
      <c r="AJ24" s="59"/>
    </row>
    <row r="26" spans="30:34" ht="12.75">
      <c r="AD26" s="82"/>
      <c r="AE26" s="82"/>
      <c r="AH26" s="7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140625" defaultRowHeight="12.75"/>
  <cols>
    <col min="1" max="1" width="6.7109375" style="53" customWidth="1"/>
    <col min="2" max="2" width="16.7109375" style="25" customWidth="1"/>
    <col min="3" max="19" width="5.7109375" style="0" customWidth="1"/>
    <col min="20" max="20" width="6.7109375" style="0" customWidth="1"/>
    <col min="21" max="31" width="5.7109375" style="0" customWidth="1"/>
    <col min="32" max="33" width="8.28125" style="0" customWidth="1"/>
    <col min="34" max="34" width="8.7109375" style="0" customWidth="1"/>
  </cols>
  <sheetData>
    <row r="1" spans="1:34" s="25" customFormat="1" ht="12.75" customHeight="1">
      <c r="A1" s="120" t="s">
        <v>102</v>
      </c>
      <c r="B1" s="12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="25" customFormat="1" ht="9" customHeight="1">
      <c r="A2" s="53"/>
    </row>
    <row r="3" spans="1:34" s="8" customFormat="1" ht="12.75" customHeight="1">
      <c r="A3" s="54" t="s">
        <v>5</v>
      </c>
      <c r="B3" s="55" t="s">
        <v>80</v>
      </c>
      <c r="C3" s="8" t="s">
        <v>21</v>
      </c>
      <c r="D3" s="6" t="s">
        <v>16</v>
      </c>
      <c r="E3" s="6" t="s">
        <v>17</v>
      </c>
      <c r="F3" s="6" t="s">
        <v>18</v>
      </c>
      <c r="G3" s="6" t="s">
        <v>31</v>
      </c>
      <c r="H3" s="6" t="s">
        <v>19</v>
      </c>
      <c r="I3" s="6" t="s">
        <v>20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32</v>
      </c>
      <c r="P3" s="6" t="s">
        <v>27</v>
      </c>
      <c r="Q3" s="6" t="s">
        <v>90</v>
      </c>
      <c r="R3" s="6" t="s">
        <v>91</v>
      </c>
      <c r="S3" s="6" t="s">
        <v>92</v>
      </c>
      <c r="T3" s="6" t="s">
        <v>42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 t="s">
        <v>26</v>
      </c>
      <c r="AA3" s="6" t="s">
        <v>32</v>
      </c>
      <c r="AB3" s="6" t="s">
        <v>27</v>
      </c>
      <c r="AC3" s="6" t="s">
        <v>81</v>
      </c>
      <c r="AD3" s="56" t="s">
        <v>39</v>
      </c>
      <c r="AE3" s="56" t="s">
        <v>40</v>
      </c>
      <c r="AF3" s="5" t="s">
        <v>82</v>
      </c>
      <c r="AG3" s="8" t="s">
        <v>83</v>
      </c>
      <c r="AH3" s="56" t="s">
        <v>84</v>
      </c>
    </row>
    <row r="4" spans="1:32" s="8" customFormat="1" ht="6" customHeight="1">
      <c r="A4" s="54"/>
      <c r="B4" s="5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F4" s="5"/>
    </row>
    <row r="5" spans="1:36" s="47" customFormat="1" ht="12.75">
      <c r="A5" s="27">
        <v>1</v>
      </c>
      <c r="B5" s="47" t="s">
        <v>95</v>
      </c>
      <c r="C5" s="47">
        <v>4752</v>
      </c>
      <c r="D5" s="47">
        <v>720</v>
      </c>
      <c r="E5" s="47">
        <v>857</v>
      </c>
      <c r="F5" s="1">
        <v>285</v>
      </c>
      <c r="G5" s="47">
        <v>13</v>
      </c>
      <c r="H5" s="47">
        <v>188</v>
      </c>
      <c r="I5" s="47">
        <v>693</v>
      </c>
      <c r="J5" s="47">
        <v>13</v>
      </c>
      <c r="K5" s="1">
        <v>55</v>
      </c>
      <c r="L5" s="47">
        <v>66</v>
      </c>
      <c r="M5" s="47">
        <v>25</v>
      </c>
      <c r="N5" s="47">
        <v>467</v>
      </c>
      <c r="O5" s="47">
        <v>55</v>
      </c>
      <c r="P5" s="47">
        <v>764</v>
      </c>
      <c r="Q5" s="46">
        <f aca="true" t="shared" si="0" ref="Q5:Q24">+ROUND((E5+F5+G5+H5)/C5,3)</f>
        <v>0.283</v>
      </c>
      <c r="R5" s="46">
        <f aca="true" t="shared" si="1" ref="R5:R24">+ROUND((E5+F5+G5+H5+N5+O5)/(C5+N5+O5+K5),3)</f>
        <v>0.35</v>
      </c>
      <c r="S5" s="46">
        <f aca="true" t="shared" si="2" ref="S5:S24">+ROUND((E5+2*F5+3*G5+4*H5)/C5,3)</f>
        <v>0.467</v>
      </c>
      <c r="T5" s="67">
        <v>1210.2</v>
      </c>
      <c r="U5" s="47">
        <v>79</v>
      </c>
      <c r="V5" s="47">
        <v>71</v>
      </c>
      <c r="W5" s="80">
        <v>127</v>
      </c>
      <c r="X5" s="47">
        <v>1120</v>
      </c>
      <c r="Y5" s="47">
        <v>508</v>
      </c>
      <c r="Z5" s="47">
        <v>422</v>
      </c>
      <c r="AA5" s="47">
        <v>45</v>
      </c>
      <c r="AB5" s="1">
        <v>1117</v>
      </c>
      <c r="AC5" s="47">
        <v>59</v>
      </c>
      <c r="AD5" s="57">
        <f aca="true" t="shared" si="3" ref="AD5:AD24">+Y5/((T5-INT(T5))*3.333+INT(T5))*9</f>
        <v>3.776431926014973</v>
      </c>
      <c r="AE5" s="57">
        <f aca="true" t="shared" si="4" ref="AE5:AE24">+(X5+Z5)/((T5-INT(T5))*3.333+INT(T5))</f>
        <v>1.2736784842333964</v>
      </c>
      <c r="AF5" s="58">
        <f aca="true" t="shared" si="5" ref="AF5:AF24">+D5+E5+I5+J5+K5+L5+N5+O5+F5*1.5+G5*2+H5*2.5-M5-P5*0.5</f>
        <v>3442.5</v>
      </c>
      <c r="AG5" s="29">
        <f aca="true" t="shared" si="6" ref="AG5:AG24">+INT(T5)*3+(T5-INT(T5))*10+U5*10+(W5-V5+AC5)*5-(X5+Z5+AA5-AB5)*0.5-Y5*1.5</f>
        <v>4000</v>
      </c>
      <c r="AH5" s="29">
        <f aca="true" t="shared" si="7" ref="AH5:AH24">+AF5+AG5</f>
        <v>7442.5</v>
      </c>
      <c r="AJ5" s="59"/>
    </row>
    <row r="6" spans="1:36" s="47" customFormat="1" ht="12.75">
      <c r="A6" s="27">
        <v>2</v>
      </c>
      <c r="B6" s="47" t="s">
        <v>88</v>
      </c>
      <c r="C6" s="1">
        <v>4817</v>
      </c>
      <c r="D6" s="1">
        <v>828</v>
      </c>
      <c r="E6" s="47">
        <v>898</v>
      </c>
      <c r="F6" s="47">
        <v>282</v>
      </c>
      <c r="G6" s="47">
        <v>17</v>
      </c>
      <c r="H6" s="47">
        <v>212</v>
      </c>
      <c r="I6" s="47">
        <v>730</v>
      </c>
      <c r="J6" s="47">
        <v>33</v>
      </c>
      <c r="K6" s="47">
        <v>53</v>
      </c>
      <c r="L6" s="47">
        <v>101</v>
      </c>
      <c r="M6" s="47">
        <v>33</v>
      </c>
      <c r="N6" s="47">
        <v>524</v>
      </c>
      <c r="O6" s="1">
        <v>82</v>
      </c>
      <c r="P6" s="47">
        <v>694</v>
      </c>
      <c r="Q6" s="60">
        <f t="shared" si="0"/>
        <v>0.293</v>
      </c>
      <c r="R6" s="46">
        <f t="shared" si="1"/>
        <v>0.368</v>
      </c>
      <c r="S6" s="46">
        <f t="shared" si="2"/>
        <v>0.49</v>
      </c>
      <c r="T6" s="67">
        <v>1202.1</v>
      </c>
      <c r="U6" s="47">
        <v>67</v>
      </c>
      <c r="V6" s="47">
        <v>53</v>
      </c>
      <c r="W6" s="80">
        <v>89</v>
      </c>
      <c r="X6" s="47">
        <v>1125</v>
      </c>
      <c r="Y6" s="47">
        <v>526</v>
      </c>
      <c r="Z6" s="47">
        <v>377</v>
      </c>
      <c r="AA6" s="47">
        <v>29</v>
      </c>
      <c r="AB6" s="47">
        <v>1016</v>
      </c>
      <c r="AC6" s="47">
        <v>31</v>
      </c>
      <c r="AD6" s="57">
        <f t="shared" si="3"/>
        <v>3.9373441623882504</v>
      </c>
      <c r="AE6" s="57">
        <f t="shared" si="4"/>
        <v>1.2492376282017643</v>
      </c>
      <c r="AF6" s="29">
        <f t="shared" si="5"/>
        <v>3856</v>
      </c>
      <c r="AG6" s="58">
        <f t="shared" si="6"/>
        <v>3565.499999999999</v>
      </c>
      <c r="AH6" s="58">
        <f t="shared" si="7"/>
        <v>7421.499999999999</v>
      </c>
      <c r="AJ6" s="59"/>
    </row>
    <row r="7" spans="1:36" s="47" customFormat="1" ht="12.75">
      <c r="A7" s="27">
        <v>3</v>
      </c>
      <c r="B7" s="47" t="s">
        <v>73</v>
      </c>
      <c r="C7" s="47">
        <v>4809</v>
      </c>
      <c r="D7" s="47">
        <v>749</v>
      </c>
      <c r="E7" s="1">
        <v>922</v>
      </c>
      <c r="F7" s="47">
        <v>271</v>
      </c>
      <c r="G7" s="47">
        <v>28</v>
      </c>
      <c r="H7" s="47">
        <v>190</v>
      </c>
      <c r="I7" s="47">
        <v>736</v>
      </c>
      <c r="J7" s="47">
        <v>16</v>
      </c>
      <c r="K7" s="47">
        <v>42</v>
      </c>
      <c r="L7" s="47">
        <v>97</v>
      </c>
      <c r="M7" s="47">
        <v>30</v>
      </c>
      <c r="N7" s="47">
        <v>441</v>
      </c>
      <c r="O7" s="47">
        <v>51</v>
      </c>
      <c r="P7" s="47">
        <v>755</v>
      </c>
      <c r="Q7" s="60">
        <f t="shared" si="0"/>
        <v>0.293</v>
      </c>
      <c r="R7" s="46">
        <f t="shared" si="1"/>
        <v>0.356</v>
      </c>
      <c r="S7" s="46">
        <f t="shared" si="2"/>
        <v>0.48</v>
      </c>
      <c r="T7" s="67">
        <v>1093</v>
      </c>
      <c r="U7" s="47">
        <v>70</v>
      </c>
      <c r="V7" s="47">
        <v>52</v>
      </c>
      <c r="W7" s="80">
        <v>30</v>
      </c>
      <c r="X7" s="47">
        <v>1002</v>
      </c>
      <c r="Y7" s="47">
        <v>449</v>
      </c>
      <c r="Z7" s="47">
        <v>332</v>
      </c>
      <c r="AA7" s="47">
        <v>36</v>
      </c>
      <c r="AB7" s="47">
        <v>953</v>
      </c>
      <c r="AC7" s="47">
        <v>60</v>
      </c>
      <c r="AD7" s="57">
        <f t="shared" si="3"/>
        <v>3.697163769441903</v>
      </c>
      <c r="AE7" s="61">
        <f t="shared" si="4"/>
        <v>1.2204940530649588</v>
      </c>
      <c r="AF7" s="58">
        <f t="shared" si="5"/>
        <v>3584</v>
      </c>
      <c r="AG7" s="58">
        <f t="shared" si="6"/>
        <v>3287</v>
      </c>
      <c r="AH7" s="58">
        <f t="shared" si="7"/>
        <v>6871</v>
      </c>
      <c r="AJ7" s="59"/>
    </row>
    <row r="8" spans="1:36" s="47" customFormat="1" ht="12.75">
      <c r="A8" s="27">
        <v>4</v>
      </c>
      <c r="B8" s="47" t="s">
        <v>11</v>
      </c>
      <c r="C8" s="47">
        <v>4649</v>
      </c>
      <c r="D8" s="47">
        <v>701</v>
      </c>
      <c r="E8" s="47">
        <v>776</v>
      </c>
      <c r="F8" s="47">
        <v>262</v>
      </c>
      <c r="G8" s="47">
        <v>30</v>
      </c>
      <c r="H8" s="47">
        <v>223</v>
      </c>
      <c r="I8" s="1">
        <v>763</v>
      </c>
      <c r="J8" s="47">
        <v>15</v>
      </c>
      <c r="K8" s="47">
        <v>38</v>
      </c>
      <c r="L8" s="47">
        <v>53</v>
      </c>
      <c r="M8" s="47">
        <v>33</v>
      </c>
      <c r="N8" s="47">
        <v>464</v>
      </c>
      <c r="O8" s="47">
        <v>63</v>
      </c>
      <c r="P8" s="47">
        <v>1013</v>
      </c>
      <c r="Q8" s="46">
        <f t="shared" si="0"/>
        <v>0.278</v>
      </c>
      <c r="R8" s="46">
        <f t="shared" si="1"/>
        <v>0.349</v>
      </c>
      <c r="S8" s="46">
        <f t="shared" si="2"/>
        <v>0.491</v>
      </c>
      <c r="T8" s="67">
        <v>1102.2</v>
      </c>
      <c r="U8" s="47">
        <v>75</v>
      </c>
      <c r="V8" s="47">
        <v>60</v>
      </c>
      <c r="W8" s="81">
        <v>128</v>
      </c>
      <c r="X8" s="47">
        <v>1083</v>
      </c>
      <c r="Y8" s="47">
        <v>486</v>
      </c>
      <c r="Z8" s="47">
        <v>382</v>
      </c>
      <c r="AA8" s="47">
        <v>54</v>
      </c>
      <c r="AB8" s="47">
        <v>905</v>
      </c>
      <c r="AC8" s="47">
        <v>31</v>
      </c>
      <c r="AD8" s="57">
        <f t="shared" si="3"/>
        <v>3.966747519150393</v>
      </c>
      <c r="AE8" s="57">
        <f t="shared" si="4"/>
        <v>1.3285974201086708</v>
      </c>
      <c r="AF8" s="58">
        <f t="shared" si="5"/>
        <v>3344</v>
      </c>
      <c r="AG8" s="58">
        <f t="shared" si="6"/>
        <v>3517</v>
      </c>
      <c r="AH8" s="58">
        <f t="shared" si="7"/>
        <v>6861</v>
      </c>
      <c r="AJ8" s="59"/>
    </row>
    <row r="9" spans="1:36" s="47" customFormat="1" ht="12.75">
      <c r="A9" s="27">
        <v>5</v>
      </c>
      <c r="B9" s="47" t="s">
        <v>96</v>
      </c>
      <c r="C9" s="47">
        <v>4652</v>
      </c>
      <c r="D9" s="47">
        <v>657</v>
      </c>
      <c r="E9" s="47">
        <v>858</v>
      </c>
      <c r="F9" s="47">
        <v>248</v>
      </c>
      <c r="G9" s="47">
        <v>35</v>
      </c>
      <c r="H9" s="47">
        <v>196</v>
      </c>
      <c r="I9" s="47">
        <v>706</v>
      </c>
      <c r="J9" s="47">
        <v>22</v>
      </c>
      <c r="K9" s="47">
        <v>40</v>
      </c>
      <c r="L9" s="47">
        <v>64</v>
      </c>
      <c r="M9" s="47">
        <v>28</v>
      </c>
      <c r="N9" s="47">
        <v>380</v>
      </c>
      <c r="O9" s="47">
        <v>66</v>
      </c>
      <c r="P9" s="47">
        <v>823</v>
      </c>
      <c r="Q9" s="46">
        <f t="shared" si="0"/>
        <v>0.287</v>
      </c>
      <c r="R9" s="46">
        <f t="shared" si="1"/>
        <v>0.347</v>
      </c>
      <c r="S9" s="46">
        <f t="shared" si="2"/>
        <v>0.482</v>
      </c>
      <c r="T9" s="67">
        <v>1203</v>
      </c>
      <c r="U9" s="1">
        <v>81</v>
      </c>
      <c r="V9" s="47">
        <v>67</v>
      </c>
      <c r="W9" s="80">
        <v>65</v>
      </c>
      <c r="X9" s="47">
        <v>1204</v>
      </c>
      <c r="Y9" s="47">
        <v>525</v>
      </c>
      <c r="Z9" s="47">
        <v>393</v>
      </c>
      <c r="AA9" s="47">
        <v>52</v>
      </c>
      <c r="AB9" s="47">
        <v>871</v>
      </c>
      <c r="AC9" s="47">
        <v>57</v>
      </c>
      <c r="AD9" s="57">
        <f t="shared" si="3"/>
        <v>3.927680798004988</v>
      </c>
      <c r="AE9" s="57">
        <f t="shared" si="4"/>
        <v>1.3275145469659186</v>
      </c>
      <c r="AF9" s="58">
        <f t="shared" si="5"/>
        <v>3285.5</v>
      </c>
      <c r="AG9" s="58">
        <f t="shared" si="6"/>
        <v>3517.5</v>
      </c>
      <c r="AH9" s="58">
        <f t="shared" si="7"/>
        <v>6803</v>
      </c>
      <c r="AJ9" s="59"/>
    </row>
    <row r="10" spans="1:36" s="47" customFormat="1" ht="12.75">
      <c r="A10" s="27">
        <v>6</v>
      </c>
      <c r="B10" s="47" t="s">
        <v>65</v>
      </c>
      <c r="C10" s="47">
        <v>4468</v>
      </c>
      <c r="D10" s="47">
        <v>702</v>
      </c>
      <c r="E10" s="47">
        <v>771</v>
      </c>
      <c r="F10" s="47">
        <v>234</v>
      </c>
      <c r="G10" s="47">
        <v>23</v>
      </c>
      <c r="H10" s="47">
        <v>186</v>
      </c>
      <c r="I10" s="47">
        <v>690</v>
      </c>
      <c r="J10" s="47">
        <v>26</v>
      </c>
      <c r="K10" s="47">
        <v>40</v>
      </c>
      <c r="L10" s="47">
        <v>61</v>
      </c>
      <c r="M10" s="47">
        <v>25</v>
      </c>
      <c r="N10" s="47">
        <v>525</v>
      </c>
      <c r="O10" s="47">
        <v>41</v>
      </c>
      <c r="P10" s="47">
        <v>797</v>
      </c>
      <c r="Q10" s="46">
        <f t="shared" si="0"/>
        <v>0.272</v>
      </c>
      <c r="R10" s="46">
        <f t="shared" si="1"/>
        <v>0.351</v>
      </c>
      <c r="S10" s="46">
        <f t="shared" si="2"/>
        <v>0.459</v>
      </c>
      <c r="T10" s="67">
        <v>1210</v>
      </c>
      <c r="U10" s="47">
        <v>78</v>
      </c>
      <c r="V10" s="47">
        <v>57</v>
      </c>
      <c r="W10" s="80">
        <v>78</v>
      </c>
      <c r="X10" s="47">
        <v>1170</v>
      </c>
      <c r="Y10" s="47">
        <v>574</v>
      </c>
      <c r="Z10" s="47">
        <v>433</v>
      </c>
      <c r="AA10" s="47">
        <v>56</v>
      </c>
      <c r="AB10" s="47">
        <v>963</v>
      </c>
      <c r="AC10" s="47">
        <v>30</v>
      </c>
      <c r="AD10" s="57">
        <f t="shared" si="3"/>
        <v>4.269421487603306</v>
      </c>
      <c r="AE10" s="57">
        <f t="shared" si="4"/>
        <v>1.324793388429752</v>
      </c>
      <c r="AF10" s="58">
        <f t="shared" si="5"/>
        <v>3294.5</v>
      </c>
      <c r="AG10" s="58">
        <f t="shared" si="6"/>
        <v>3456</v>
      </c>
      <c r="AH10" s="58">
        <f t="shared" si="7"/>
        <v>6750.5</v>
      </c>
      <c r="AJ10" s="59"/>
    </row>
    <row r="11" spans="1:36" s="47" customFormat="1" ht="12.75">
      <c r="A11" s="27">
        <v>7</v>
      </c>
      <c r="B11" s="47" t="s">
        <v>12</v>
      </c>
      <c r="C11" s="47">
        <v>4472</v>
      </c>
      <c r="D11" s="47">
        <v>714</v>
      </c>
      <c r="E11" s="47">
        <v>803</v>
      </c>
      <c r="F11" s="47">
        <v>241</v>
      </c>
      <c r="G11" s="47">
        <v>29</v>
      </c>
      <c r="H11" s="47">
        <v>181</v>
      </c>
      <c r="I11" s="47">
        <v>677</v>
      </c>
      <c r="J11" s="47">
        <v>25</v>
      </c>
      <c r="K11" s="47">
        <v>37</v>
      </c>
      <c r="L11" s="47">
        <v>81</v>
      </c>
      <c r="M11" s="47">
        <v>31</v>
      </c>
      <c r="N11" s="47">
        <v>496</v>
      </c>
      <c r="O11" s="47">
        <v>50</v>
      </c>
      <c r="P11" s="47">
        <v>803</v>
      </c>
      <c r="Q11" s="46">
        <f t="shared" si="0"/>
        <v>0.28</v>
      </c>
      <c r="R11" s="46">
        <f t="shared" si="1"/>
        <v>0.356</v>
      </c>
      <c r="S11" s="46">
        <f t="shared" si="2"/>
        <v>0.469</v>
      </c>
      <c r="T11" s="67">
        <v>1174.2</v>
      </c>
      <c r="U11" s="47">
        <v>72</v>
      </c>
      <c r="V11" s="47">
        <v>59</v>
      </c>
      <c r="W11" s="80">
        <v>27</v>
      </c>
      <c r="X11" s="47">
        <v>1252</v>
      </c>
      <c r="Y11" s="47">
        <v>537</v>
      </c>
      <c r="Z11" s="47">
        <v>321</v>
      </c>
      <c r="AA11" s="47">
        <v>44</v>
      </c>
      <c r="AB11" s="47">
        <v>776</v>
      </c>
      <c r="AC11" s="47">
        <v>85</v>
      </c>
      <c r="AD11" s="57">
        <f t="shared" si="3"/>
        <v>4.1143589168194605</v>
      </c>
      <c r="AE11" s="57">
        <f t="shared" si="4"/>
        <v>1.339103367713017</v>
      </c>
      <c r="AF11" s="58">
        <f t="shared" si="5"/>
        <v>3322.5</v>
      </c>
      <c r="AG11" s="58">
        <f t="shared" si="6"/>
        <v>3283</v>
      </c>
      <c r="AH11" s="58">
        <f t="shared" si="7"/>
        <v>6605.5</v>
      </c>
      <c r="AJ11" s="59"/>
    </row>
    <row r="12" spans="1:36" s="47" customFormat="1" ht="12.75">
      <c r="A12" s="27">
        <v>8</v>
      </c>
      <c r="B12" s="47" t="s">
        <v>67</v>
      </c>
      <c r="C12" s="47">
        <v>4671</v>
      </c>
      <c r="D12" s="47">
        <v>752</v>
      </c>
      <c r="E12" s="47">
        <v>886</v>
      </c>
      <c r="F12" s="47">
        <v>273</v>
      </c>
      <c r="G12" s="1">
        <v>38</v>
      </c>
      <c r="H12" s="47">
        <v>166</v>
      </c>
      <c r="I12" s="47">
        <v>680</v>
      </c>
      <c r="J12" s="47">
        <v>23</v>
      </c>
      <c r="K12" s="47">
        <v>41</v>
      </c>
      <c r="L12" s="1">
        <v>124</v>
      </c>
      <c r="M12" s="47">
        <v>40</v>
      </c>
      <c r="N12" s="47">
        <v>519</v>
      </c>
      <c r="O12" s="47">
        <v>55</v>
      </c>
      <c r="P12" s="47">
        <v>754</v>
      </c>
      <c r="Q12" s="46">
        <f t="shared" si="0"/>
        <v>0.292</v>
      </c>
      <c r="R12" s="46">
        <f t="shared" si="1"/>
        <v>0.366</v>
      </c>
      <c r="S12" s="46">
        <f t="shared" si="2"/>
        <v>0.473</v>
      </c>
      <c r="T12" s="67">
        <v>1090.2</v>
      </c>
      <c r="U12" s="47">
        <v>62</v>
      </c>
      <c r="V12" s="47">
        <v>68</v>
      </c>
      <c r="W12" s="80">
        <v>56</v>
      </c>
      <c r="X12" s="47">
        <v>1108</v>
      </c>
      <c r="Y12" s="47">
        <v>544</v>
      </c>
      <c r="Z12" s="47">
        <v>408</v>
      </c>
      <c r="AA12" s="47">
        <v>38</v>
      </c>
      <c r="AB12" s="47">
        <v>1003</v>
      </c>
      <c r="AC12" s="47">
        <v>31</v>
      </c>
      <c r="AD12" s="57">
        <f t="shared" si="3"/>
        <v>4.488997829400844</v>
      </c>
      <c r="AE12" s="57">
        <f t="shared" si="4"/>
        <v>1.389975635084085</v>
      </c>
      <c r="AF12" s="58">
        <f t="shared" si="5"/>
        <v>3563.5</v>
      </c>
      <c r="AG12" s="58">
        <f t="shared" si="6"/>
        <v>2895.5000000000005</v>
      </c>
      <c r="AH12" s="58">
        <f t="shared" si="7"/>
        <v>6459</v>
      </c>
      <c r="AJ12" s="59"/>
    </row>
    <row r="13" spans="1:36" s="47" customFormat="1" ht="12.75">
      <c r="A13" s="27">
        <v>9</v>
      </c>
      <c r="B13" s="47" t="s">
        <v>98</v>
      </c>
      <c r="C13" s="47">
        <v>4480</v>
      </c>
      <c r="D13" s="47">
        <v>622</v>
      </c>
      <c r="E13" s="47">
        <v>796</v>
      </c>
      <c r="F13" s="47">
        <v>239</v>
      </c>
      <c r="G13" s="47">
        <v>26</v>
      </c>
      <c r="H13" s="47">
        <v>168</v>
      </c>
      <c r="I13" s="47">
        <v>640</v>
      </c>
      <c r="J13" s="47">
        <v>26</v>
      </c>
      <c r="K13" s="47">
        <v>51</v>
      </c>
      <c r="L13" s="47">
        <v>96</v>
      </c>
      <c r="M13" s="1">
        <v>46</v>
      </c>
      <c r="N13" s="47">
        <v>375</v>
      </c>
      <c r="O13" s="47">
        <v>54</v>
      </c>
      <c r="P13" s="47">
        <v>660</v>
      </c>
      <c r="Q13" s="46">
        <f t="shared" si="0"/>
        <v>0.274</v>
      </c>
      <c r="R13" s="46">
        <f t="shared" si="1"/>
        <v>0.334</v>
      </c>
      <c r="S13" s="46">
        <f t="shared" si="2"/>
        <v>0.452</v>
      </c>
      <c r="T13" s="67">
        <v>1211.1</v>
      </c>
      <c r="U13" s="47">
        <v>80</v>
      </c>
      <c r="V13" s="47">
        <v>62</v>
      </c>
      <c r="W13" s="80">
        <v>56</v>
      </c>
      <c r="X13" s="47">
        <v>1170</v>
      </c>
      <c r="Y13" s="47">
        <v>580</v>
      </c>
      <c r="Z13" s="47">
        <v>470</v>
      </c>
      <c r="AA13" s="47">
        <v>59</v>
      </c>
      <c r="AB13" s="47">
        <v>903</v>
      </c>
      <c r="AC13" s="47">
        <v>41</v>
      </c>
      <c r="AD13" s="57">
        <f t="shared" si="3"/>
        <v>4.309301164262553</v>
      </c>
      <c r="AE13" s="57">
        <f t="shared" si="4"/>
        <v>1.3538800592702276</v>
      </c>
      <c r="AF13" s="58">
        <f t="shared" si="5"/>
        <v>3114.5</v>
      </c>
      <c r="AG13" s="58">
        <f t="shared" si="6"/>
        <v>3340.999999999999</v>
      </c>
      <c r="AH13" s="58">
        <f t="shared" si="7"/>
        <v>6455.499999999999</v>
      </c>
      <c r="AJ13" s="59"/>
    </row>
    <row r="14" spans="1:36" s="47" customFormat="1" ht="12.75">
      <c r="A14" s="27">
        <v>10</v>
      </c>
      <c r="B14" s="47" t="s">
        <v>69</v>
      </c>
      <c r="C14" s="47">
        <v>4352</v>
      </c>
      <c r="D14" s="47">
        <v>673</v>
      </c>
      <c r="E14" s="47">
        <v>741</v>
      </c>
      <c r="F14" s="47">
        <v>253</v>
      </c>
      <c r="G14" s="47">
        <v>18</v>
      </c>
      <c r="H14" s="47">
        <v>170</v>
      </c>
      <c r="I14" s="47">
        <v>668</v>
      </c>
      <c r="J14" s="47">
        <v>21</v>
      </c>
      <c r="K14" s="47">
        <v>46</v>
      </c>
      <c r="L14" s="47">
        <v>61</v>
      </c>
      <c r="M14" s="47">
        <v>27</v>
      </c>
      <c r="N14" s="47">
        <v>471</v>
      </c>
      <c r="O14" s="47">
        <v>46</v>
      </c>
      <c r="P14" s="47">
        <v>765</v>
      </c>
      <c r="Q14" s="46">
        <f t="shared" si="0"/>
        <v>0.272</v>
      </c>
      <c r="R14" s="46">
        <f t="shared" si="1"/>
        <v>0.346</v>
      </c>
      <c r="S14" s="46">
        <f t="shared" si="2"/>
        <v>0.455</v>
      </c>
      <c r="T14" s="67">
        <v>1183.1</v>
      </c>
      <c r="U14" s="47">
        <v>74</v>
      </c>
      <c r="V14" s="47">
        <v>71</v>
      </c>
      <c r="W14" s="80">
        <v>3</v>
      </c>
      <c r="X14" s="47">
        <v>1140</v>
      </c>
      <c r="Y14" s="47">
        <v>496</v>
      </c>
      <c r="Z14" s="47">
        <v>311</v>
      </c>
      <c r="AA14" s="47">
        <v>40</v>
      </c>
      <c r="AB14" s="47">
        <v>961</v>
      </c>
      <c r="AC14" s="47">
        <v>71</v>
      </c>
      <c r="AD14" s="57">
        <f t="shared" si="3"/>
        <v>3.772394472461817</v>
      </c>
      <c r="AE14" s="57">
        <f t="shared" si="4"/>
        <v>1.2261972176393585</v>
      </c>
      <c r="AF14" s="58">
        <f t="shared" si="5"/>
        <v>3158</v>
      </c>
      <c r="AG14" s="58">
        <f t="shared" si="6"/>
        <v>3295.999999999999</v>
      </c>
      <c r="AH14" s="58">
        <f t="shared" si="7"/>
        <v>6453.999999999999</v>
      </c>
      <c r="AJ14" s="59"/>
    </row>
    <row r="15" spans="1:36" s="47" customFormat="1" ht="12.75">
      <c r="A15" s="27">
        <v>11</v>
      </c>
      <c r="B15" s="47" t="s">
        <v>99</v>
      </c>
      <c r="C15" s="47">
        <v>4284</v>
      </c>
      <c r="D15" s="47">
        <v>657</v>
      </c>
      <c r="E15" s="47">
        <v>800</v>
      </c>
      <c r="F15" s="47">
        <v>266</v>
      </c>
      <c r="G15" s="47">
        <v>22</v>
      </c>
      <c r="H15" s="47">
        <v>132</v>
      </c>
      <c r="I15" s="47">
        <v>521</v>
      </c>
      <c r="J15" s="47">
        <v>21</v>
      </c>
      <c r="K15" s="47">
        <v>32</v>
      </c>
      <c r="L15" s="47">
        <v>122</v>
      </c>
      <c r="M15" s="47">
        <v>40</v>
      </c>
      <c r="N15" s="47">
        <v>465</v>
      </c>
      <c r="O15" s="47">
        <v>32</v>
      </c>
      <c r="P15" s="47">
        <v>673</v>
      </c>
      <c r="Q15" s="46">
        <f t="shared" si="0"/>
        <v>0.285</v>
      </c>
      <c r="R15" s="46">
        <f t="shared" si="1"/>
        <v>0.357</v>
      </c>
      <c r="S15" s="46">
        <f t="shared" si="2"/>
        <v>0.45</v>
      </c>
      <c r="T15" s="67">
        <v>1141.1</v>
      </c>
      <c r="U15" s="47">
        <v>72</v>
      </c>
      <c r="V15" s="47">
        <v>61</v>
      </c>
      <c r="W15" s="80">
        <v>20</v>
      </c>
      <c r="X15" s="47">
        <v>1044</v>
      </c>
      <c r="Y15" s="47">
        <v>485</v>
      </c>
      <c r="Z15" s="47">
        <v>386</v>
      </c>
      <c r="AA15" s="47">
        <v>33</v>
      </c>
      <c r="AB15" s="47">
        <v>1022</v>
      </c>
      <c r="AC15" s="47">
        <v>76</v>
      </c>
      <c r="AD15" s="57">
        <f t="shared" si="3"/>
        <v>3.82447441076152</v>
      </c>
      <c r="AE15" s="57">
        <f t="shared" si="4"/>
        <v>1.2529205973399709</v>
      </c>
      <c r="AF15" s="58">
        <f t="shared" si="5"/>
        <v>3046.5</v>
      </c>
      <c r="AG15" s="58">
        <f t="shared" si="6"/>
        <v>3370.999999999999</v>
      </c>
      <c r="AH15" s="58">
        <f t="shared" si="7"/>
        <v>6417.499999999999</v>
      </c>
      <c r="AJ15" s="59"/>
    </row>
    <row r="16" spans="1:36" s="47" customFormat="1" ht="12.75">
      <c r="A16" s="27">
        <v>12</v>
      </c>
      <c r="B16" s="47" t="s">
        <v>89</v>
      </c>
      <c r="C16" s="47">
        <v>4415</v>
      </c>
      <c r="D16" s="47">
        <v>692</v>
      </c>
      <c r="E16" s="47">
        <v>777</v>
      </c>
      <c r="F16" s="47">
        <v>258</v>
      </c>
      <c r="G16" s="47">
        <v>32</v>
      </c>
      <c r="H16" s="47">
        <v>156</v>
      </c>
      <c r="I16" s="47">
        <v>619</v>
      </c>
      <c r="J16" s="47">
        <v>19</v>
      </c>
      <c r="K16" s="47">
        <v>40</v>
      </c>
      <c r="L16" s="1">
        <v>124</v>
      </c>
      <c r="M16" s="47">
        <v>35</v>
      </c>
      <c r="N16" s="47">
        <v>536</v>
      </c>
      <c r="O16" s="47">
        <v>48</v>
      </c>
      <c r="P16" s="47">
        <v>729</v>
      </c>
      <c r="Q16" s="46">
        <f t="shared" si="0"/>
        <v>0.277</v>
      </c>
      <c r="R16" s="46">
        <f t="shared" si="1"/>
        <v>0.359</v>
      </c>
      <c r="S16" s="46">
        <f t="shared" si="2"/>
        <v>0.456</v>
      </c>
      <c r="T16" s="67">
        <v>1119.1</v>
      </c>
      <c r="U16" s="47">
        <v>77</v>
      </c>
      <c r="V16" s="47">
        <v>63</v>
      </c>
      <c r="W16" s="80">
        <v>67</v>
      </c>
      <c r="X16" s="47">
        <v>1164</v>
      </c>
      <c r="Y16" s="47">
        <v>527</v>
      </c>
      <c r="Z16" s="47">
        <v>394</v>
      </c>
      <c r="AA16" s="47">
        <v>50</v>
      </c>
      <c r="AB16" s="47">
        <v>807</v>
      </c>
      <c r="AC16" s="47">
        <v>32</v>
      </c>
      <c r="AD16" s="57">
        <f t="shared" si="3"/>
        <v>4.237343783125188</v>
      </c>
      <c r="AE16" s="57">
        <f t="shared" si="4"/>
        <v>1.3918999818910063</v>
      </c>
      <c r="AF16" s="58">
        <f t="shared" si="5"/>
        <v>3296.5</v>
      </c>
      <c r="AG16" s="58">
        <f t="shared" si="6"/>
        <v>3116.999999999999</v>
      </c>
      <c r="AH16" s="58">
        <f t="shared" si="7"/>
        <v>6413.499999999999</v>
      </c>
      <c r="AJ16" s="59"/>
    </row>
    <row r="17" spans="1:36" s="47" customFormat="1" ht="12.75">
      <c r="A17" s="27">
        <v>13</v>
      </c>
      <c r="B17" s="47" t="s">
        <v>15</v>
      </c>
      <c r="C17" s="47">
        <v>4588</v>
      </c>
      <c r="D17" s="47">
        <v>658</v>
      </c>
      <c r="E17" s="47">
        <v>846</v>
      </c>
      <c r="F17" s="47">
        <v>265</v>
      </c>
      <c r="G17" s="47">
        <v>16</v>
      </c>
      <c r="H17" s="47">
        <v>153</v>
      </c>
      <c r="I17" s="47">
        <v>655</v>
      </c>
      <c r="J17" s="47">
        <v>19</v>
      </c>
      <c r="K17" s="47">
        <v>43</v>
      </c>
      <c r="L17" s="47">
        <v>62</v>
      </c>
      <c r="M17" s="47">
        <v>26</v>
      </c>
      <c r="N17" s="47">
        <v>478</v>
      </c>
      <c r="O17" s="47">
        <v>43</v>
      </c>
      <c r="P17" s="47">
        <v>754</v>
      </c>
      <c r="Q17" s="46">
        <f t="shared" si="0"/>
        <v>0.279</v>
      </c>
      <c r="R17" s="46">
        <f t="shared" si="1"/>
        <v>0.35</v>
      </c>
      <c r="S17" s="46">
        <f t="shared" si="2"/>
        <v>0.444</v>
      </c>
      <c r="T17" s="67">
        <v>1166.1</v>
      </c>
      <c r="U17" s="47">
        <v>67</v>
      </c>
      <c r="V17" s="47">
        <v>67</v>
      </c>
      <c r="W17" s="80">
        <v>64</v>
      </c>
      <c r="X17" s="47">
        <v>1130</v>
      </c>
      <c r="Y17" s="47">
        <v>522</v>
      </c>
      <c r="Z17" s="47">
        <v>403</v>
      </c>
      <c r="AA17" s="47">
        <v>49</v>
      </c>
      <c r="AB17" s="47">
        <v>781</v>
      </c>
      <c r="AC17" s="47">
        <v>34</v>
      </c>
      <c r="AD17" s="57">
        <f t="shared" si="3"/>
        <v>4.028008117405205</v>
      </c>
      <c r="AE17" s="57">
        <f t="shared" si="4"/>
        <v>1.3143755734317113</v>
      </c>
      <c r="AF17" s="58">
        <f t="shared" si="5"/>
        <v>3213</v>
      </c>
      <c r="AG17" s="58">
        <f t="shared" si="6"/>
        <v>3140.499999999999</v>
      </c>
      <c r="AH17" s="58">
        <f t="shared" si="7"/>
        <v>6353.499999999999</v>
      </c>
      <c r="AJ17" s="59"/>
    </row>
    <row r="18" spans="1:36" s="47" customFormat="1" ht="12.75">
      <c r="A18" s="27">
        <v>14</v>
      </c>
      <c r="B18" s="47" t="s">
        <v>13</v>
      </c>
      <c r="C18" s="47">
        <v>3758</v>
      </c>
      <c r="D18" s="47">
        <v>558</v>
      </c>
      <c r="E18" s="47">
        <v>604</v>
      </c>
      <c r="F18" s="47">
        <v>199</v>
      </c>
      <c r="G18" s="47">
        <v>17</v>
      </c>
      <c r="H18" s="47">
        <v>186</v>
      </c>
      <c r="I18" s="47">
        <v>574</v>
      </c>
      <c r="J18" s="47">
        <v>17</v>
      </c>
      <c r="K18" s="47">
        <v>25</v>
      </c>
      <c r="L18" s="47">
        <v>49</v>
      </c>
      <c r="M18" s="47">
        <v>28</v>
      </c>
      <c r="N18" s="47">
        <v>486</v>
      </c>
      <c r="O18" s="47">
        <v>44</v>
      </c>
      <c r="P18" s="47">
        <v>792</v>
      </c>
      <c r="Q18" s="46">
        <f t="shared" si="0"/>
        <v>0.268</v>
      </c>
      <c r="R18" s="46">
        <f t="shared" si="1"/>
        <v>0.356</v>
      </c>
      <c r="S18" s="46">
        <f t="shared" si="2"/>
        <v>0.478</v>
      </c>
      <c r="T18" s="67">
        <v>1200.1</v>
      </c>
      <c r="U18" s="47">
        <v>79</v>
      </c>
      <c r="V18" s="47">
        <v>55</v>
      </c>
      <c r="W18" s="80">
        <v>74</v>
      </c>
      <c r="X18" s="47">
        <v>1076</v>
      </c>
      <c r="Y18" s="47">
        <v>471</v>
      </c>
      <c r="Z18" s="47">
        <v>394</v>
      </c>
      <c r="AA18" s="47">
        <v>40</v>
      </c>
      <c r="AB18" s="47">
        <v>886</v>
      </c>
      <c r="AC18" s="47">
        <v>21</v>
      </c>
      <c r="AD18" s="61">
        <f t="shared" si="3"/>
        <v>3.5315191205642638</v>
      </c>
      <c r="AE18" s="61">
        <f t="shared" si="4"/>
        <v>1.224659850726461</v>
      </c>
      <c r="AF18" s="58">
        <f t="shared" si="5"/>
        <v>2730.5</v>
      </c>
      <c r="AG18" s="58">
        <f t="shared" si="6"/>
        <v>3572.499999999999</v>
      </c>
      <c r="AH18" s="58">
        <f t="shared" si="7"/>
        <v>6302.999999999999</v>
      </c>
      <c r="AJ18" s="59"/>
    </row>
    <row r="19" spans="1:36" s="47" customFormat="1" ht="12.75">
      <c r="A19" s="27">
        <v>15</v>
      </c>
      <c r="B19" s="47" t="s">
        <v>6</v>
      </c>
      <c r="C19" s="47">
        <v>4233</v>
      </c>
      <c r="D19" s="47">
        <v>780</v>
      </c>
      <c r="E19" s="47">
        <v>644</v>
      </c>
      <c r="F19" s="47">
        <v>280</v>
      </c>
      <c r="G19" s="47">
        <v>16</v>
      </c>
      <c r="H19" s="1">
        <v>238</v>
      </c>
      <c r="I19" s="47">
        <v>715</v>
      </c>
      <c r="J19" s="47">
        <v>17</v>
      </c>
      <c r="K19" s="47">
        <v>32</v>
      </c>
      <c r="L19" s="47">
        <v>56</v>
      </c>
      <c r="M19" s="47">
        <v>29</v>
      </c>
      <c r="N19" s="1">
        <v>725</v>
      </c>
      <c r="O19" s="47">
        <v>56</v>
      </c>
      <c r="P19" s="47">
        <v>876</v>
      </c>
      <c r="Q19" s="46">
        <f t="shared" si="0"/>
        <v>0.278</v>
      </c>
      <c r="R19" s="60">
        <f t="shared" si="1"/>
        <v>0.388</v>
      </c>
      <c r="S19" s="60">
        <f t="shared" si="2"/>
        <v>0.521</v>
      </c>
      <c r="T19" s="67">
        <v>1104</v>
      </c>
      <c r="U19" s="47">
        <v>66</v>
      </c>
      <c r="V19" s="47">
        <v>65</v>
      </c>
      <c r="W19" s="80">
        <v>14</v>
      </c>
      <c r="X19" s="47">
        <v>1161</v>
      </c>
      <c r="Y19" s="47">
        <v>589</v>
      </c>
      <c r="Z19" s="47">
        <v>424</v>
      </c>
      <c r="AA19" s="47">
        <v>37</v>
      </c>
      <c r="AB19" s="47">
        <v>787</v>
      </c>
      <c r="AC19" s="47">
        <v>50</v>
      </c>
      <c r="AD19" s="57">
        <f t="shared" si="3"/>
        <v>4.801630434782608</v>
      </c>
      <c r="AE19" s="57">
        <f t="shared" si="4"/>
        <v>1.4356884057971016</v>
      </c>
      <c r="AF19" s="58">
        <f t="shared" si="5"/>
        <v>3605</v>
      </c>
      <c r="AG19" s="58">
        <f t="shared" si="6"/>
        <v>2666</v>
      </c>
      <c r="AH19" s="58">
        <f t="shared" si="7"/>
        <v>6271</v>
      </c>
      <c r="AJ19" s="59"/>
    </row>
    <row r="20" spans="1:36" s="47" customFormat="1" ht="12.75">
      <c r="A20" s="27">
        <v>16</v>
      </c>
      <c r="B20" s="47" t="s">
        <v>100</v>
      </c>
      <c r="C20" s="47">
        <v>4083</v>
      </c>
      <c r="D20" s="47">
        <v>614</v>
      </c>
      <c r="E20" s="47">
        <v>743</v>
      </c>
      <c r="F20" s="47">
        <v>208</v>
      </c>
      <c r="G20" s="47">
        <v>30</v>
      </c>
      <c r="H20" s="47">
        <v>143</v>
      </c>
      <c r="I20" s="47">
        <v>598</v>
      </c>
      <c r="J20" s="1">
        <v>52</v>
      </c>
      <c r="K20" s="47">
        <v>41</v>
      </c>
      <c r="L20" s="47">
        <v>69</v>
      </c>
      <c r="M20" s="47">
        <v>30</v>
      </c>
      <c r="N20" s="47">
        <v>393</v>
      </c>
      <c r="O20" s="47">
        <v>67</v>
      </c>
      <c r="P20" s="47">
        <v>758</v>
      </c>
      <c r="Q20" s="46">
        <f t="shared" si="0"/>
        <v>0.275</v>
      </c>
      <c r="R20" s="46">
        <f t="shared" si="1"/>
        <v>0.346</v>
      </c>
      <c r="S20" s="46">
        <f t="shared" si="2"/>
        <v>0.446</v>
      </c>
      <c r="T20" s="67">
        <v>1204.1</v>
      </c>
      <c r="U20" s="47">
        <v>78</v>
      </c>
      <c r="V20" s="47">
        <v>60</v>
      </c>
      <c r="W20" s="80">
        <v>68</v>
      </c>
      <c r="X20" s="47">
        <v>1209</v>
      </c>
      <c r="Y20" s="47">
        <v>520</v>
      </c>
      <c r="Z20" s="47">
        <v>423</v>
      </c>
      <c r="AA20" s="47">
        <v>52</v>
      </c>
      <c r="AB20" s="47">
        <v>825</v>
      </c>
      <c r="AC20" s="47">
        <v>28</v>
      </c>
      <c r="AD20" s="57">
        <f t="shared" si="3"/>
        <v>3.8859674477156787</v>
      </c>
      <c r="AE20" s="57">
        <f t="shared" si="4"/>
        <v>1.355106597152134</v>
      </c>
      <c r="AF20" s="58">
        <f t="shared" si="5"/>
        <v>2897.5</v>
      </c>
      <c r="AG20" s="58">
        <f t="shared" si="6"/>
        <v>3363.499999999999</v>
      </c>
      <c r="AH20" s="58">
        <f t="shared" si="7"/>
        <v>6260.999999999999</v>
      </c>
      <c r="AJ20" s="59"/>
    </row>
    <row r="21" spans="1:36" s="47" customFormat="1" ht="12.75">
      <c r="A21" s="27">
        <v>17</v>
      </c>
      <c r="B21" s="47" t="s">
        <v>101</v>
      </c>
      <c r="C21" s="47">
        <v>4218</v>
      </c>
      <c r="D21" s="47">
        <v>624</v>
      </c>
      <c r="E21" s="47">
        <v>728</v>
      </c>
      <c r="F21" s="47">
        <v>212</v>
      </c>
      <c r="G21" s="47">
        <v>21</v>
      </c>
      <c r="H21" s="47">
        <v>164</v>
      </c>
      <c r="I21" s="47">
        <v>574</v>
      </c>
      <c r="J21" s="47">
        <v>19</v>
      </c>
      <c r="K21" s="47">
        <v>40</v>
      </c>
      <c r="L21" s="47">
        <v>70</v>
      </c>
      <c r="M21" s="47">
        <v>27</v>
      </c>
      <c r="N21" s="47">
        <v>421</v>
      </c>
      <c r="O21" s="47">
        <v>58</v>
      </c>
      <c r="P21" s="47">
        <v>714</v>
      </c>
      <c r="Q21" s="46">
        <f t="shared" si="0"/>
        <v>0.267</v>
      </c>
      <c r="R21" s="46">
        <f t="shared" si="1"/>
        <v>0.339</v>
      </c>
      <c r="S21" s="46">
        <f t="shared" si="2"/>
        <v>0.444</v>
      </c>
      <c r="T21" s="66">
        <v>1217.2</v>
      </c>
      <c r="U21" s="47">
        <v>58</v>
      </c>
      <c r="V21" s="47">
        <v>84</v>
      </c>
      <c r="W21" s="80">
        <v>78</v>
      </c>
      <c r="X21" s="47">
        <v>1291</v>
      </c>
      <c r="Y21" s="47">
        <v>610</v>
      </c>
      <c r="Z21" s="47">
        <v>452</v>
      </c>
      <c r="AA21" s="47">
        <v>49</v>
      </c>
      <c r="AB21" s="47">
        <v>745</v>
      </c>
      <c r="AC21" s="47">
        <v>9</v>
      </c>
      <c r="AD21" s="57">
        <f t="shared" si="3"/>
        <v>4.508623296393281</v>
      </c>
      <c r="AE21" s="57">
        <f t="shared" si="4"/>
        <v>1.431426303390435</v>
      </c>
      <c r="AF21" s="58">
        <f t="shared" si="5"/>
        <v>2920</v>
      </c>
      <c r="AG21" s="58">
        <f t="shared" si="6"/>
        <v>2809.5</v>
      </c>
      <c r="AH21" s="58">
        <f t="shared" si="7"/>
        <v>5729.5</v>
      </c>
      <c r="AJ21" s="59"/>
    </row>
    <row r="22" spans="1:36" s="47" customFormat="1" ht="12.75">
      <c r="A22" s="27">
        <v>18</v>
      </c>
      <c r="B22" s="47" t="s">
        <v>14</v>
      </c>
      <c r="C22" s="47">
        <v>4173</v>
      </c>
      <c r="D22" s="47">
        <v>621</v>
      </c>
      <c r="E22" s="47">
        <v>763</v>
      </c>
      <c r="F22" s="47">
        <v>243</v>
      </c>
      <c r="G22" s="47">
        <v>26</v>
      </c>
      <c r="H22" s="47">
        <v>135</v>
      </c>
      <c r="I22" s="47">
        <v>580</v>
      </c>
      <c r="J22" s="47">
        <v>18</v>
      </c>
      <c r="K22" s="47">
        <v>35</v>
      </c>
      <c r="L22" s="47">
        <v>41</v>
      </c>
      <c r="M22" s="47">
        <v>17</v>
      </c>
      <c r="N22" s="47">
        <v>490</v>
      </c>
      <c r="O22" s="47">
        <v>52</v>
      </c>
      <c r="P22" s="47">
        <v>728</v>
      </c>
      <c r="Q22" s="46">
        <f t="shared" si="0"/>
        <v>0.28</v>
      </c>
      <c r="R22" s="46">
        <f t="shared" si="1"/>
        <v>0.36</v>
      </c>
      <c r="S22" s="46">
        <f t="shared" si="2"/>
        <v>0.447</v>
      </c>
      <c r="T22" s="67">
        <v>1064.2</v>
      </c>
      <c r="U22" s="47">
        <v>64</v>
      </c>
      <c r="V22" s="47">
        <v>62</v>
      </c>
      <c r="W22" s="80">
        <v>18</v>
      </c>
      <c r="X22" s="47">
        <v>1149</v>
      </c>
      <c r="Y22" s="47">
        <v>511</v>
      </c>
      <c r="Z22" s="47">
        <v>367</v>
      </c>
      <c r="AA22" s="47">
        <v>38</v>
      </c>
      <c r="AB22" s="47">
        <v>771</v>
      </c>
      <c r="AC22" s="47">
        <v>45</v>
      </c>
      <c r="AD22" s="57">
        <f t="shared" si="3"/>
        <v>4.319662136484792</v>
      </c>
      <c r="AE22" s="57">
        <f t="shared" si="4"/>
        <v>1.4239199388803967</v>
      </c>
      <c r="AF22" s="58">
        <f t="shared" si="5"/>
        <v>2973</v>
      </c>
      <c r="AG22" s="58">
        <f t="shared" si="6"/>
        <v>2681.0000000000005</v>
      </c>
      <c r="AH22" s="58">
        <f t="shared" si="7"/>
        <v>5654</v>
      </c>
      <c r="AJ22" s="59"/>
    </row>
    <row r="23" spans="1:36" s="47" customFormat="1" ht="12.75">
      <c r="A23" s="27">
        <v>19</v>
      </c>
      <c r="B23" s="47" t="s">
        <v>63</v>
      </c>
      <c r="C23" s="47">
        <v>3730</v>
      </c>
      <c r="D23" s="47">
        <v>531</v>
      </c>
      <c r="E23" s="47">
        <v>659</v>
      </c>
      <c r="F23" s="47">
        <v>218</v>
      </c>
      <c r="G23" s="47">
        <v>13</v>
      </c>
      <c r="H23" s="47">
        <v>112</v>
      </c>
      <c r="I23" s="47">
        <v>520</v>
      </c>
      <c r="J23" s="47">
        <v>25</v>
      </c>
      <c r="K23" s="47">
        <v>25</v>
      </c>
      <c r="L23" s="47">
        <v>50</v>
      </c>
      <c r="M23" s="47">
        <v>28</v>
      </c>
      <c r="N23" s="47">
        <v>391</v>
      </c>
      <c r="O23" s="47">
        <v>37</v>
      </c>
      <c r="P23" s="47">
        <v>654</v>
      </c>
      <c r="Q23" s="46">
        <f t="shared" si="0"/>
        <v>0.269</v>
      </c>
      <c r="R23" s="46">
        <f t="shared" si="1"/>
        <v>0.342</v>
      </c>
      <c r="S23" s="46">
        <f t="shared" si="2"/>
        <v>0.424</v>
      </c>
      <c r="T23" s="67">
        <v>1155.2</v>
      </c>
      <c r="U23" s="47">
        <v>66</v>
      </c>
      <c r="V23" s="47">
        <v>77</v>
      </c>
      <c r="W23" s="80">
        <v>19</v>
      </c>
      <c r="X23" s="47">
        <v>1208</v>
      </c>
      <c r="Y23" s="47">
        <v>609</v>
      </c>
      <c r="Z23" s="47">
        <v>454</v>
      </c>
      <c r="AA23" s="47">
        <v>54</v>
      </c>
      <c r="AB23" s="47">
        <v>844</v>
      </c>
      <c r="AC23" s="1">
        <v>88</v>
      </c>
      <c r="AD23" s="57">
        <f t="shared" si="3"/>
        <v>4.742717320029842</v>
      </c>
      <c r="AE23" s="57">
        <f t="shared" si="4"/>
        <v>1.4381310319083374</v>
      </c>
      <c r="AF23" s="58">
        <f t="shared" si="5"/>
        <v>2516</v>
      </c>
      <c r="AG23" s="58">
        <f t="shared" si="6"/>
        <v>2927.5</v>
      </c>
      <c r="AH23" s="58">
        <f t="shared" si="7"/>
        <v>5443.5</v>
      </c>
      <c r="AJ23" s="59"/>
    </row>
    <row r="24" spans="1:36" s="47" customFormat="1" ht="12.75">
      <c r="A24" s="27">
        <v>20</v>
      </c>
      <c r="B24" s="47" t="s">
        <v>60</v>
      </c>
      <c r="C24" s="47">
        <v>4161</v>
      </c>
      <c r="D24" s="47">
        <v>551</v>
      </c>
      <c r="E24" s="47">
        <v>747</v>
      </c>
      <c r="F24" s="47">
        <v>223</v>
      </c>
      <c r="G24" s="47">
        <v>15</v>
      </c>
      <c r="H24" s="47">
        <v>135</v>
      </c>
      <c r="I24" s="47">
        <v>561</v>
      </c>
      <c r="J24" s="47">
        <v>20</v>
      </c>
      <c r="K24" s="47">
        <v>38</v>
      </c>
      <c r="L24" s="47">
        <v>49</v>
      </c>
      <c r="M24" s="47">
        <v>27</v>
      </c>
      <c r="N24" s="47">
        <v>385</v>
      </c>
      <c r="O24" s="47">
        <v>41</v>
      </c>
      <c r="P24" s="47">
        <v>829</v>
      </c>
      <c r="Q24" s="46">
        <f t="shared" si="0"/>
        <v>0.269</v>
      </c>
      <c r="R24" s="46">
        <f t="shared" si="1"/>
        <v>0.334</v>
      </c>
      <c r="S24" s="46">
        <f t="shared" si="2"/>
        <v>0.427</v>
      </c>
      <c r="T24" s="67">
        <v>1110</v>
      </c>
      <c r="U24" s="47">
        <v>72</v>
      </c>
      <c r="V24" s="47">
        <v>66</v>
      </c>
      <c r="W24" s="80">
        <v>11</v>
      </c>
      <c r="X24" s="47">
        <v>1198</v>
      </c>
      <c r="Y24" s="47">
        <v>544</v>
      </c>
      <c r="Z24" s="47">
        <v>429</v>
      </c>
      <c r="AA24" s="47">
        <v>48</v>
      </c>
      <c r="AB24" s="47">
        <v>733</v>
      </c>
      <c r="AC24" s="47">
        <v>46</v>
      </c>
      <c r="AD24" s="57">
        <f t="shared" si="3"/>
        <v>4.410810810810811</v>
      </c>
      <c r="AE24" s="57">
        <f t="shared" si="4"/>
        <v>1.4657657657657657</v>
      </c>
      <c r="AF24" s="58">
        <f t="shared" si="5"/>
        <v>2652.5</v>
      </c>
      <c r="AG24" s="58">
        <f t="shared" si="6"/>
        <v>2718</v>
      </c>
      <c r="AH24" s="58">
        <f t="shared" si="7"/>
        <v>5370.5</v>
      </c>
      <c r="AJ24" s="59"/>
    </row>
    <row r="26" spans="30:34" ht="12.75">
      <c r="AD26" s="82"/>
      <c r="AE26" s="82"/>
      <c r="AH26" s="7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6.7109375" style="53" customWidth="1"/>
    <col min="2" max="2" width="16.7109375" style="25" customWidth="1"/>
    <col min="3" max="19" width="5.7109375" style="0" customWidth="1"/>
    <col min="20" max="20" width="6.7109375" style="0" customWidth="1"/>
    <col min="21" max="31" width="5.7109375" style="0" customWidth="1"/>
    <col min="32" max="33" width="8.28125" style="0" customWidth="1"/>
    <col min="34" max="34" width="8.7109375" style="0" customWidth="1"/>
  </cols>
  <sheetData>
    <row r="1" spans="1:34" s="25" customFormat="1" ht="12.75" customHeight="1">
      <c r="A1" s="120" t="s">
        <v>97</v>
      </c>
      <c r="B1" s="12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="25" customFormat="1" ht="9" customHeight="1">
      <c r="A2" s="53"/>
    </row>
    <row r="3" spans="1:34" s="8" customFormat="1" ht="12.75" customHeight="1">
      <c r="A3" s="54" t="s">
        <v>5</v>
      </c>
      <c r="B3" s="55" t="s">
        <v>80</v>
      </c>
      <c r="C3" s="8" t="s">
        <v>21</v>
      </c>
      <c r="D3" s="6" t="s">
        <v>16</v>
      </c>
      <c r="E3" s="6" t="s">
        <v>17</v>
      </c>
      <c r="F3" s="6" t="s">
        <v>18</v>
      </c>
      <c r="G3" s="6" t="s">
        <v>31</v>
      </c>
      <c r="H3" s="6" t="s">
        <v>19</v>
      </c>
      <c r="I3" s="6" t="s">
        <v>20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32</v>
      </c>
      <c r="P3" s="6" t="s">
        <v>27</v>
      </c>
      <c r="Q3" s="6" t="s">
        <v>90</v>
      </c>
      <c r="R3" s="6" t="s">
        <v>91</v>
      </c>
      <c r="S3" s="6" t="s">
        <v>92</v>
      </c>
      <c r="T3" s="6" t="s">
        <v>42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 t="s">
        <v>26</v>
      </c>
      <c r="AA3" s="6" t="s">
        <v>32</v>
      </c>
      <c r="AB3" s="6" t="s">
        <v>27</v>
      </c>
      <c r="AC3" s="6" t="s">
        <v>81</v>
      </c>
      <c r="AD3" s="56" t="s">
        <v>39</v>
      </c>
      <c r="AE3" s="56" t="s">
        <v>40</v>
      </c>
      <c r="AF3" s="5" t="s">
        <v>82</v>
      </c>
      <c r="AG3" s="8" t="s">
        <v>83</v>
      </c>
      <c r="AH3" s="56" t="s">
        <v>84</v>
      </c>
    </row>
    <row r="4" spans="1:32" s="8" customFormat="1" ht="6" customHeight="1">
      <c r="A4" s="54"/>
      <c r="B4" s="5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F4" s="5"/>
    </row>
    <row r="5" spans="1:36" s="47" customFormat="1" ht="12.75">
      <c r="A5" s="27">
        <v>1</v>
      </c>
      <c r="B5" s="47" t="s">
        <v>88</v>
      </c>
      <c r="C5" s="47">
        <v>4736</v>
      </c>
      <c r="D5" s="47">
        <v>757</v>
      </c>
      <c r="E5" s="1">
        <v>927</v>
      </c>
      <c r="F5" s="47">
        <v>238</v>
      </c>
      <c r="G5" s="47">
        <v>30</v>
      </c>
      <c r="H5" s="47">
        <v>169</v>
      </c>
      <c r="I5" s="47">
        <v>705</v>
      </c>
      <c r="J5" s="47">
        <v>14</v>
      </c>
      <c r="K5" s="47">
        <v>46</v>
      </c>
      <c r="L5" s="47">
        <v>82</v>
      </c>
      <c r="M5" s="47">
        <v>31</v>
      </c>
      <c r="N5" s="47">
        <v>495</v>
      </c>
      <c r="O5" s="1">
        <v>110</v>
      </c>
      <c r="P5" s="47">
        <v>759</v>
      </c>
      <c r="Q5" s="46">
        <v>0.288</v>
      </c>
      <c r="R5" s="46">
        <v>0.366</v>
      </c>
      <c r="S5" s="46">
        <v>0.458</v>
      </c>
      <c r="T5" s="67">
        <v>1128.1</v>
      </c>
      <c r="U5" s="47">
        <v>64</v>
      </c>
      <c r="V5" s="47">
        <v>58</v>
      </c>
      <c r="W5" s="80">
        <v>52</v>
      </c>
      <c r="X5" s="47">
        <v>1065</v>
      </c>
      <c r="Y5" s="47">
        <v>492</v>
      </c>
      <c r="Z5" s="47">
        <v>358</v>
      </c>
      <c r="AA5" s="47">
        <v>35</v>
      </c>
      <c r="AB5" s="47">
        <v>915</v>
      </c>
      <c r="AC5" s="47">
        <v>71</v>
      </c>
      <c r="AD5" s="57">
        <v>3.9243723463625515</v>
      </c>
      <c r="AE5" s="57">
        <v>1.261152179059149</v>
      </c>
      <c r="AF5" s="29">
        <v>3565</v>
      </c>
      <c r="AG5" s="58">
        <v>3340.5</v>
      </c>
      <c r="AH5" s="29">
        <v>6905.5</v>
      </c>
      <c r="AJ5" s="59"/>
    </row>
    <row r="6" spans="1:36" s="47" customFormat="1" ht="12.75">
      <c r="A6" s="27">
        <v>2</v>
      </c>
      <c r="B6" s="47" t="s">
        <v>15</v>
      </c>
      <c r="C6" s="47">
        <v>4623</v>
      </c>
      <c r="D6" s="47">
        <v>691</v>
      </c>
      <c r="E6" s="47">
        <v>840</v>
      </c>
      <c r="F6" s="47">
        <v>265</v>
      </c>
      <c r="G6" s="47">
        <v>21</v>
      </c>
      <c r="H6" s="47">
        <v>173</v>
      </c>
      <c r="I6" s="47">
        <v>729</v>
      </c>
      <c r="J6" s="47">
        <v>11</v>
      </c>
      <c r="K6" s="47">
        <v>43</v>
      </c>
      <c r="L6" s="47">
        <v>89</v>
      </c>
      <c r="M6" s="47">
        <v>31</v>
      </c>
      <c r="N6" s="1">
        <v>605</v>
      </c>
      <c r="O6" s="47">
        <v>64</v>
      </c>
      <c r="P6" s="47">
        <v>754</v>
      </c>
      <c r="Q6" s="46">
        <v>0.281</v>
      </c>
      <c r="R6" s="60">
        <v>0.369</v>
      </c>
      <c r="S6" s="46">
        <v>0.46</v>
      </c>
      <c r="T6" s="67">
        <v>1207</v>
      </c>
      <c r="U6" s="47">
        <v>71</v>
      </c>
      <c r="V6" s="47">
        <v>68</v>
      </c>
      <c r="W6" s="80">
        <v>40</v>
      </c>
      <c r="X6" s="47">
        <v>1173</v>
      </c>
      <c r="Y6" s="47">
        <v>537</v>
      </c>
      <c r="Z6" s="47">
        <v>395</v>
      </c>
      <c r="AA6" s="47">
        <v>43</v>
      </c>
      <c r="AB6" s="47">
        <v>871</v>
      </c>
      <c r="AC6" s="47">
        <v>58</v>
      </c>
      <c r="AD6" s="57">
        <v>4.004142502071251</v>
      </c>
      <c r="AE6" s="57">
        <v>1.2990886495443248</v>
      </c>
      <c r="AF6" s="58">
        <v>3536</v>
      </c>
      <c r="AG6" s="58">
        <v>3305.5</v>
      </c>
      <c r="AH6" s="58">
        <v>6841.5</v>
      </c>
      <c r="AJ6" s="59"/>
    </row>
    <row r="7" spans="1:36" s="47" customFormat="1" ht="12.75">
      <c r="A7" s="27">
        <v>3</v>
      </c>
      <c r="B7" s="47" t="s">
        <v>65</v>
      </c>
      <c r="C7" s="47">
        <v>4432</v>
      </c>
      <c r="D7" s="47">
        <v>686</v>
      </c>
      <c r="E7" s="47">
        <v>801</v>
      </c>
      <c r="F7" s="47">
        <v>252</v>
      </c>
      <c r="G7" s="47">
        <v>30</v>
      </c>
      <c r="H7" s="47">
        <v>150</v>
      </c>
      <c r="I7" s="47">
        <v>629</v>
      </c>
      <c r="J7" s="47">
        <v>26</v>
      </c>
      <c r="K7" s="47">
        <v>42</v>
      </c>
      <c r="L7" s="47">
        <v>71</v>
      </c>
      <c r="M7" s="47">
        <v>36</v>
      </c>
      <c r="N7" s="47">
        <v>518</v>
      </c>
      <c r="O7" s="47">
        <v>55</v>
      </c>
      <c r="P7" s="47">
        <v>716</v>
      </c>
      <c r="Q7" s="46">
        <v>0.278</v>
      </c>
      <c r="R7" s="46">
        <v>0.358</v>
      </c>
      <c r="S7" s="46">
        <v>0.45</v>
      </c>
      <c r="T7" s="67">
        <v>1210.1</v>
      </c>
      <c r="U7" s="1">
        <v>91</v>
      </c>
      <c r="V7" s="47">
        <v>48</v>
      </c>
      <c r="W7" s="80">
        <v>23</v>
      </c>
      <c r="X7" s="47">
        <v>1201</v>
      </c>
      <c r="Y7" s="47">
        <v>529</v>
      </c>
      <c r="Z7" s="47">
        <v>378</v>
      </c>
      <c r="AA7" s="47">
        <v>52</v>
      </c>
      <c r="AB7" s="47">
        <v>947</v>
      </c>
      <c r="AC7" s="47">
        <v>61</v>
      </c>
      <c r="AD7" s="57">
        <v>3.933627208307002</v>
      </c>
      <c r="AE7" s="57">
        <v>1.3045993198732946</v>
      </c>
      <c r="AF7" s="58">
        <v>3247</v>
      </c>
      <c r="AG7" s="58">
        <v>3585.5</v>
      </c>
      <c r="AH7" s="58">
        <v>6832.5</v>
      </c>
      <c r="AJ7" s="59"/>
    </row>
    <row r="8" spans="1:36" s="47" customFormat="1" ht="12.75">
      <c r="A8" s="27">
        <v>4</v>
      </c>
      <c r="B8" s="47" t="s">
        <v>69</v>
      </c>
      <c r="C8" s="47">
        <v>4590</v>
      </c>
      <c r="D8" s="47">
        <v>723</v>
      </c>
      <c r="E8" s="47">
        <v>793</v>
      </c>
      <c r="F8" s="47">
        <v>258</v>
      </c>
      <c r="G8" s="47">
        <v>20</v>
      </c>
      <c r="H8" s="47">
        <v>179</v>
      </c>
      <c r="I8" s="47">
        <v>700</v>
      </c>
      <c r="J8" s="47">
        <v>18</v>
      </c>
      <c r="K8" s="1">
        <v>51</v>
      </c>
      <c r="L8" s="47">
        <v>95</v>
      </c>
      <c r="M8" s="47">
        <v>33</v>
      </c>
      <c r="N8" s="47">
        <v>513</v>
      </c>
      <c r="O8" s="47">
        <v>47</v>
      </c>
      <c r="P8" s="47">
        <v>771</v>
      </c>
      <c r="Q8" s="46">
        <v>0.272</v>
      </c>
      <c r="R8" s="46">
        <v>0.348</v>
      </c>
      <c r="S8" s="46">
        <v>0.454</v>
      </c>
      <c r="T8" s="67">
        <v>1214</v>
      </c>
      <c r="U8" s="47">
        <v>80</v>
      </c>
      <c r="V8" s="47">
        <v>68</v>
      </c>
      <c r="W8" s="80">
        <v>63</v>
      </c>
      <c r="X8" s="47">
        <v>1171</v>
      </c>
      <c r="Y8" s="47">
        <v>517</v>
      </c>
      <c r="Z8" s="47">
        <v>330</v>
      </c>
      <c r="AA8" s="47">
        <v>64</v>
      </c>
      <c r="AB8" s="47">
        <v>921</v>
      </c>
      <c r="AC8" s="47">
        <v>22</v>
      </c>
      <c r="AD8" s="57">
        <v>3.8327841845140034</v>
      </c>
      <c r="AE8" s="57">
        <v>1.2364085667215816</v>
      </c>
      <c r="AF8" s="58">
        <v>3396</v>
      </c>
      <c r="AG8" s="58">
        <v>3429.5</v>
      </c>
      <c r="AH8" s="58">
        <v>6825.5</v>
      </c>
      <c r="AJ8" s="59"/>
    </row>
    <row r="9" spans="1:36" s="47" customFormat="1" ht="12.75">
      <c r="A9" s="27">
        <v>5</v>
      </c>
      <c r="B9" s="47" t="s">
        <v>95</v>
      </c>
      <c r="C9" s="1">
        <v>4801</v>
      </c>
      <c r="D9" s="47">
        <v>756</v>
      </c>
      <c r="E9" s="47">
        <v>894</v>
      </c>
      <c r="F9" s="47">
        <v>273</v>
      </c>
      <c r="G9" s="47">
        <v>26</v>
      </c>
      <c r="H9" s="47">
        <v>193</v>
      </c>
      <c r="I9" s="47">
        <v>726</v>
      </c>
      <c r="J9" s="47">
        <v>10</v>
      </c>
      <c r="K9" s="47">
        <v>50</v>
      </c>
      <c r="L9" s="47">
        <v>36</v>
      </c>
      <c r="M9" s="47">
        <v>26</v>
      </c>
      <c r="N9" s="47">
        <v>435</v>
      </c>
      <c r="O9" s="47">
        <v>57</v>
      </c>
      <c r="P9" s="47">
        <v>705</v>
      </c>
      <c r="Q9" s="60">
        <v>0.289</v>
      </c>
      <c r="R9" s="46">
        <v>0.351</v>
      </c>
      <c r="S9" s="46">
        <v>0.477</v>
      </c>
      <c r="T9" s="67">
        <v>1211</v>
      </c>
      <c r="U9" s="47">
        <v>67</v>
      </c>
      <c r="V9" s="47">
        <v>80</v>
      </c>
      <c r="W9" s="80">
        <v>50</v>
      </c>
      <c r="X9" s="47">
        <v>1193</v>
      </c>
      <c r="Y9" s="47">
        <v>567</v>
      </c>
      <c r="Z9" s="47">
        <v>437</v>
      </c>
      <c r="AA9" s="47">
        <v>56</v>
      </c>
      <c r="AB9" s="47">
        <v>910</v>
      </c>
      <c r="AC9" s="47">
        <v>70</v>
      </c>
      <c r="AD9" s="57">
        <v>4.213872832369942</v>
      </c>
      <c r="AE9" s="57">
        <v>1.3459950454170106</v>
      </c>
      <c r="AF9" s="58">
        <v>3529.5</v>
      </c>
      <c r="AG9" s="58">
        <v>3264.5</v>
      </c>
      <c r="AH9" s="58">
        <v>6794</v>
      </c>
      <c r="AJ9" s="59"/>
    </row>
    <row r="10" spans="1:36" s="47" customFormat="1" ht="12.75">
      <c r="A10" s="27">
        <v>6</v>
      </c>
      <c r="B10" s="47" t="s">
        <v>11</v>
      </c>
      <c r="C10" s="47">
        <v>4403</v>
      </c>
      <c r="D10" s="47">
        <v>565</v>
      </c>
      <c r="E10" s="47">
        <v>737</v>
      </c>
      <c r="F10" s="47">
        <v>249</v>
      </c>
      <c r="G10" s="47">
        <v>23</v>
      </c>
      <c r="H10" s="47">
        <v>163</v>
      </c>
      <c r="I10" s="47">
        <v>667</v>
      </c>
      <c r="J10" s="47">
        <v>22</v>
      </c>
      <c r="K10" s="47">
        <v>36</v>
      </c>
      <c r="L10" s="47">
        <v>53</v>
      </c>
      <c r="M10" s="47">
        <v>26</v>
      </c>
      <c r="N10" s="47">
        <v>436</v>
      </c>
      <c r="O10" s="47">
        <v>41</v>
      </c>
      <c r="P10" s="47">
        <v>763</v>
      </c>
      <c r="Q10" s="46">
        <v>0.266</v>
      </c>
      <c r="R10" s="46">
        <v>0.335</v>
      </c>
      <c r="S10" s="46">
        <v>0.444</v>
      </c>
      <c r="T10" s="67">
        <v>1217</v>
      </c>
      <c r="U10" s="47">
        <v>76</v>
      </c>
      <c r="V10" s="47">
        <v>69</v>
      </c>
      <c r="W10" s="80">
        <v>107</v>
      </c>
      <c r="X10" s="47">
        <v>1116</v>
      </c>
      <c r="Y10" s="47">
        <v>524</v>
      </c>
      <c r="Z10" s="47">
        <v>435</v>
      </c>
      <c r="AA10" s="47">
        <v>53</v>
      </c>
      <c r="AB10" s="47">
        <v>1034</v>
      </c>
      <c r="AC10" s="47">
        <v>40</v>
      </c>
      <c r="AD10" s="57">
        <v>3.8751027115858667</v>
      </c>
      <c r="AE10" s="57">
        <v>1.2744453574363188</v>
      </c>
      <c r="AF10" s="58">
        <v>2976.5</v>
      </c>
      <c r="AG10" s="29">
        <v>3730</v>
      </c>
      <c r="AH10" s="58">
        <v>6706.5</v>
      </c>
      <c r="AJ10" s="59"/>
    </row>
    <row r="11" spans="1:36" s="47" customFormat="1" ht="12.75">
      <c r="A11" s="27">
        <v>7</v>
      </c>
      <c r="B11" s="47" t="s">
        <v>61</v>
      </c>
      <c r="C11" s="47">
        <v>4430</v>
      </c>
      <c r="D11" s="47">
        <v>680</v>
      </c>
      <c r="E11" s="47">
        <v>785</v>
      </c>
      <c r="F11" s="47">
        <v>228</v>
      </c>
      <c r="G11" s="47">
        <v>32</v>
      </c>
      <c r="H11" s="47">
        <v>171</v>
      </c>
      <c r="I11" s="47">
        <v>629</v>
      </c>
      <c r="J11" s="1">
        <v>42</v>
      </c>
      <c r="K11" s="47">
        <v>32</v>
      </c>
      <c r="L11" s="1">
        <v>119</v>
      </c>
      <c r="M11" s="47">
        <v>33</v>
      </c>
      <c r="N11" s="47">
        <v>450</v>
      </c>
      <c r="O11" s="47">
        <v>44</v>
      </c>
      <c r="P11" s="47">
        <v>693</v>
      </c>
      <c r="Q11" s="46">
        <v>0.274</v>
      </c>
      <c r="R11" s="46">
        <v>0.345</v>
      </c>
      <c r="S11" s="46">
        <v>0.456</v>
      </c>
      <c r="T11" s="67">
        <v>1192.1</v>
      </c>
      <c r="U11" s="47">
        <v>80</v>
      </c>
      <c r="V11" s="47">
        <v>74</v>
      </c>
      <c r="W11" s="80">
        <v>94</v>
      </c>
      <c r="X11" s="47">
        <v>1096</v>
      </c>
      <c r="Y11" s="47">
        <v>548</v>
      </c>
      <c r="Z11" s="47">
        <v>455</v>
      </c>
      <c r="AA11" s="47">
        <v>58</v>
      </c>
      <c r="AB11" s="47">
        <v>931</v>
      </c>
      <c r="AC11" s="47">
        <v>21</v>
      </c>
      <c r="AD11" s="57">
        <v>4.136427289248736</v>
      </c>
      <c r="AE11" s="57">
        <v>1.3008107716189763</v>
      </c>
      <c r="AF11" s="58">
        <v>3235</v>
      </c>
      <c r="AG11" s="58">
        <v>3421</v>
      </c>
      <c r="AH11" s="58">
        <v>6656</v>
      </c>
      <c r="AJ11" s="59"/>
    </row>
    <row r="12" spans="1:36" s="47" customFormat="1" ht="12.75">
      <c r="A12" s="27">
        <v>8</v>
      </c>
      <c r="B12" s="47" t="s">
        <v>67</v>
      </c>
      <c r="C12" s="47">
        <v>4289</v>
      </c>
      <c r="D12" s="47">
        <v>641</v>
      </c>
      <c r="E12" s="47">
        <v>806</v>
      </c>
      <c r="F12" s="47">
        <v>239</v>
      </c>
      <c r="G12" s="1">
        <v>36</v>
      </c>
      <c r="H12" s="47">
        <v>140</v>
      </c>
      <c r="I12" s="47">
        <v>576</v>
      </c>
      <c r="J12" s="47">
        <v>18</v>
      </c>
      <c r="K12" s="47">
        <v>30</v>
      </c>
      <c r="L12" s="47">
        <v>99</v>
      </c>
      <c r="M12" s="47">
        <v>35</v>
      </c>
      <c r="N12" s="47">
        <v>407</v>
      </c>
      <c r="O12" s="47">
        <v>47</v>
      </c>
      <c r="P12" s="47">
        <v>730</v>
      </c>
      <c r="Q12" s="46">
        <v>0.285</v>
      </c>
      <c r="R12" s="46">
        <v>0.351</v>
      </c>
      <c r="S12" s="46">
        <v>0.455</v>
      </c>
      <c r="T12" s="67">
        <v>1201.2</v>
      </c>
      <c r="U12" s="47">
        <v>76</v>
      </c>
      <c r="V12" s="47">
        <v>62</v>
      </c>
      <c r="W12" s="80">
        <v>52</v>
      </c>
      <c r="X12" s="47">
        <v>1130</v>
      </c>
      <c r="Y12" s="47">
        <v>498</v>
      </c>
      <c r="Z12" s="47">
        <v>416</v>
      </c>
      <c r="AA12" s="47">
        <v>58</v>
      </c>
      <c r="AB12" s="47">
        <v>1028</v>
      </c>
      <c r="AC12" s="47">
        <v>68</v>
      </c>
      <c r="AD12" s="57">
        <v>3.729819901793059</v>
      </c>
      <c r="AE12" s="57">
        <v>1.2865465346211666</v>
      </c>
      <c r="AF12" s="58">
        <v>3004.5</v>
      </c>
      <c r="AG12" s="58">
        <v>3620</v>
      </c>
      <c r="AH12" s="58">
        <v>6624.5</v>
      </c>
      <c r="AJ12" s="59"/>
    </row>
    <row r="13" spans="1:36" s="47" customFormat="1" ht="12.75">
      <c r="A13" s="27">
        <v>9</v>
      </c>
      <c r="B13" s="47" t="s">
        <v>6</v>
      </c>
      <c r="C13" s="47">
        <v>4518</v>
      </c>
      <c r="D13" s="1">
        <v>759</v>
      </c>
      <c r="E13" s="47">
        <v>759</v>
      </c>
      <c r="F13" s="1">
        <v>291</v>
      </c>
      <c r="G13" s="47">
        <v>18</v>
      </c>
      <c r="H13" s="1">
        <v>212</v>
      </c>
      <c r="I13" s="1">
        <v>752</v>
      </c>
      <c r="J13" s="47">
        <v>14</v>
      </c>
      <c r="K13" s="47">
        <v>43</v>
      </c>
      <c r="L13" s="47">
        <v>72</v>
      </c>
      <c r="M13" s="47">
        <v>30</v>
      </c>
      <c r="N13" s="47">
        <v>518</v>
      </c>
      <c r="O13" s="47">
        <v>41</v>
      </c>
      <c r="P13" s="47">
        <v>766</v>
      </c>
      <c r="Q13" s="46">
        <v>0.283</v>
      </c>
      <c r="R13" s="46">
        <v>0.359</v>
      </c>
      <c r="S13" s="60">
        <v>0.496</v>
      </c>
      <c r="T13" s="67">
        <v>1201.2</v>
      </c>
      <c r="U13" s="47">
        <v>69</v>
      </c>
      <c r="V13" s="47">
        <v>87</v>
      </c>
      <c r="W13" s="80">
        <v>14</v>
      </c>
      <c r="X13" s="47">
        <v>1183</v>
      </c>
      <c r="Y13" s="47">
        <v>572</v>
      </c>
      <c r="Z13" s="47">
        <v>462</v>
      </c>
      <c r="AA13" s="47">
        <v>33</v>
      </c>
      <c r="AB13" s="47">
        <v>878</v>
      </c>
      <c r="AC13" s="47">
        <v>55</v>
      </c>
      <c r="AD13" s="57">
        <v>4.2840501683245575</v>
      </c>
      <c r="AE13" s="57">
        <v>1.3689321147812543</v>
      </c>
      <c r="AF13" s="58">
        <v>3547.5</v>
      </c>
      <c r="AG13" s="58">
        <v>2947</v>
      </c>
      <c r="AH13" s="58">
        <v>6494.5</v>
      </c>
      <c r="AJ13" s="59"/>
    </row>
    <row r="14" spans="1:36" s="47" customFormat="1" ht="12.75">
      <c r="A14" s="27">
        <v>10</v>
      </c>
      <c r="B14" s="47" t="s">
        <v>89</v>
      </c>
      <c r="C14" s="47">
        <v>4336</v>
      </c>
      <c r="D14" s="47">
        <v>661</v>
      </c>
      <c r="E14" s="47">
        <v>790</v>
      </c>
      <c r="F14" s="47">
        <v>260</v>
      </c>
      <c r="G14" s="47">
        <v>29</v>
      </c>
      <c r="H14" s="47">
        <v>162</v>
      </c>
      <c r="I14" s="47">
        <v>670</v>
      </c>
      <c r="J14" s="47">
        <v>10</v>
      </c>
      <c r="K14" s="47">
        <v>30</v>
      </c>
      <c r="L14" s="47">
        <v>67</v>
      </c>
      <c r="M14" s="47">
        <v>45</v>
      </c>
      <c r="N14" s="47">
        <v>493</v>
      </c>
      <c r="O14" s="47">
        <v>43</v>
      </c>
      <c r="P14" s="47">
        <v>759</v>
      </c>
      <c r="Q14" s="46">
        <v>0.286</v>
      </c>
      <c r="R14" s="46">
        <v>0.363</v>
      </c>
      <c r="S14" s="46">
        <v>0.472</v>
      </c>
      <c r="T14" s="67">
        <v>1191.1</v>
      </c>
      <c r="U14" s="47">
        <v>76</v>
      </c>
      <c r="V14" s="47">
        <v>76</v>
      </c>
      <c r="W14" s="80">
        <v>36</v>
      </c>
      <c r="X14" s="47">
        <v>1187</v>
      </c>
      <c r="Y14" s="47">
        <v>526</v>
      </c>
      <c r="Z14" s="47">
        <v>399</v>
      </c>
      <c r="AA14" s="47">
        <v>44</v>
      </c>
      <c r="AB14" s="47">
        <v>804</v>
      </c>
      <c r="AC14" s="47">
        <v>59</v>
      </c>
      <c r="AD14" s="57">
        <v>3.973699047949051</v>
      </c>
      <c r="AE14" s="57">
        <v>1.3312815145853811</v>
      </c>
      <c r="AF14" s="58">
        <v>3192.5</v>
      </c>
      <c r="AG14" s="58">
        <v>3227</v>
      </c>
      <c r="AH14" s="58">
        <v>6419.5</v>
      </c>
      <c r="AJ14" s="59"/>
    </row>
    <row r="15" spans="1:36" s="47" customFormat="1" ht="12.75">
      <c r="A15" s="27">
        <v>11</v>
      </c>
      <c r="B15" s="47" t="s">
        <v>60</v>
      </c>
      <c r="C15" s="47">
        <v>4521</v>
      </c>
      <c r="D15" s="47">
        <v>733</v>
      </c>
      <c r="E15" s="47">
        <v>810</v>
      </c>
      <c r="F15" s="47">
        <v>262</v>
      </c>
      <c r="G15" s="47">
        <v>26</v>
      </c>
      <c r="H15" s="47">
        <v>199</v>
      </c>
      <c r="I15" s="47">
        <v>679</v>
      </c>
      <c r="J15" s="47">
        <v>22</v>
      </c>
      <c r="K15" s="47">
        <v>41</v>
      </c>
      <c r="L15" s="47">
        <v>78</v>
      </c>
      <c r="M15" s="47">
        <v>34</v>
      </c>
      <c r="N15" s="47">
        <v>474</v>
      </c>
      <c r="O15" s="47">
        <v>37</v>
      </c>
      <c r="P15" s="47">
        <v>756</v>
      </c>
      <c r="Q15" s="46">
        <v>0.287</v>
      </c>
      <c r="R15" s="46">
        <v>0.356</v>
      </c>
      <c r="S15" s="46">
        <v>0.488</v>
      </c>
      <c r="T15" s="67">
        <v>1162</v>
      </c>
      <c r="U15" s="47">
        <v>78</v>
      </c>
      <c r="V15" s="47">
        <v>68</v>
      </c>
      <c r="W15" s="80">
        <v>41</v>
      </c>
      <c r="X15" s="47">
        <v>1203</v>
      </c>
      <c r="Y15" s="47">
        <v>617</v>
      </c>
      <c r="Z15" s="47">
        <v>530</v>
      </c>
      <c r="AA15" s="47">
        <v>78</v>
      </c>
      <c r="AB15" s="47">
        <v>893</v>
      </c>
      <c r="AC15" s="47">
        <v>47</v>
      </c>
      <c r="AD15" s="57">
        <v>4.7788296041308085</v>
      </c>
      <c r="AE15" s="57">
        <v>1.491394148020654</v>
      </c>
      <c r="AF15" s="58">
        <v>3404.5</v>
      </c>
      <c r="AG15" s="58">
        <v>2981.5</v>
      </c>
      <c r="AH15" s="58">
        <v>6386</v>
      </c>
      <c r="AJ15" s="59"/>
    </row>
    <row r="16" spans="1:36" s="47" customFormat="1" ht="12.75">
      <c r="A16" s="27">
        <v>12</v>
      </c>
      <c r="B16" s="47" t="s">
        <v>63</v>
      </c>
      <c r="C16" s="47">
        <v>4058</v>
      </c>
      <c r="D16" s="47">
        <v>647</v>
      </c>
      <c r="E16" s="47">
        <v>723</v>
      </c>
      <c r="F16" s="47">
        <v>230</v>
      </c>
      <c r="G16" s="47">
        <v>14</v>
      </c>
      <c r="H16" s="47">
        <v>161</v>
      </c>
      <c r="I16" s="47">
        <v>569</v>
      </c>
      <c r="J16" s="47">
        <v>25</v>
      </c>
      <c r="K16" s="47">
        <v>32</v>
      </c>
      <c r="L16" s="47">
        <v>66</v>
      </c>
      <c r="M16" s="1">
        <v>21</v>
      </c>
      <c r="N16" s="47">
        <v>544</v>
      </c>
      <c r="O16" s="47">
        <v>46</v>
      </c>
      <c r="P16" s="47">
        <v>695</v>
      </c>
      <c r="Q16" s="46">
        <v>0.278</v>
      </c>
      <c r="R16" s="46">
        <v>0.367</v>
      </c>
      <c r="S16" s="46">
        <v>0.461</v>
      </c>
      <c r="T16" s="67">
        <v>1104.2</v>
      </c>
      <c r="U16" s="47">
        <v>69</v>
      </c>
      <c r="V16" s="47">
        <v>76</v>
      </c>
      <c r="W16" s="81">
        <v>127</v>
      </c>
      <c r="X16" s="47">
        <v>1123</v>
      </c>
      <c r="Y16" s="47">
        <v>527</v>
      </c>
      <c r="Z16" s="47">
        <v>440</v>
      </c>
      <c r="AA16" s="47">
        <v>59</v>
      </c>
      <c r="AB16" s="47">
        <v>797</v>
      </c>
      <c r="AC16" s="47">
        <v>46</v>
      </c>
      <c r="AD16" s="57">
        <v>4.293603155920527</v>
      </c>
      <c r="AE16" s="57">
        <v>1.4149065428428809</v>
      </c>
      <c r="AF16" s="58">
        <v>3059</v>
      </c>
      <c r="AG16" s="58">
        <v>3286</v>
      </c>
      <c r="AH16" s="58">
        <v>6345</v>
      </c>
      <c r="AJ16" s="59"/>
    </row>
    <row r="17" spans="1:36" s="47" customFormat="1" ht="12.75">
      <c r="A17" s="27">
        <v>13</v>
      </c>
      <c r="B17" s="47" t="s">
        <v>14</v>
      </c>
      <c r="C17" s="47">
        <v>4176</v>
      </c>
      <c r="D17" s="47">
        <v>620</v>
      </c>
      <c r="E17" s="47">
        <v>732</v>
      </c>
      <c r="F17" s="47">
        <v>219</v>
      </c>
      <c r="G17" s="47">
        <v>27</v>
      </c>
      <c r="H17" s="47">
        <v>149</v>
      </c>
      <c r="I17" s="47">
        <v>589</v>
      </c>
      <c r="J17" s="47">
        <v>15</v>
      </c>
      <c r="K17" s="47">
        <v>43</v>
      </c>
      <c r="L17" s="47">
        <v>55</v>
      </c>
      <c r="M17" s="47">
        <v>26</v>
      </c>
      <c r="N17" s="47">
        <v>412</v>
      </c>
      <c r="O17" s="47">
        <v>59</v>
      </c>
      <c r="P17" s="47">
        <v>686</v>
      </c>
      <c r="Q17" s="46">
        <v>0.27</v>
      </c>
      <c r="R17" s="46">
        <v>0.341</v>
      </c>
      <c r="S17" s="46">
        <v>0.442</v>
      </c>
      <c r="T17" s="67">
        <v>1180.1</v>
      </c>
      <c r="U17" s="47">
        <v>80</v>
      </c>
      <c r="V17" s="47">
        <v>66</v>
      </c>
      <c r="W17" s="80">
        <v>70</v>
      </c>
      <c r="X17" s="47">
        <v>1088</v>
      </c>
      <c r="Y17" s="47">
        <v>474</v>
      </c>
      <c r="Z17" s="47">
        <v>422</v>
      </c>
      <c r="AA17" s="47">
        <v>48</v>
      </c>
      <c r="AB17" s="47">
        <v>899</v>
      </c>
      <c r="AC17" s="47">
        <v>22</v>
      </c>
      <c r="AD17" s="57">
        <v>3.6142333695067324</v>
      </c>
      <c r="AE17" s="57">
        <v>1.2792996690002734</v>
      </c>
      <c r="AF17" s="58">
        <v>2911</v>
      </c>
      <c r="AG17" s="58">
        <v>3430.5</v>
      </c>
      <c r="AH17" s="58">
        <v>6341.5</v>
      </c>
      <c r="AJ17" s="59"/>
    </row>
    <row r="18" spans="1:36" s="47" customFormat="1" ht="12.75">
      <c r="A18" s="27">
        <v>14</v>
      </c>
      <c r="B18" s="47" t="s">
        <v>12</v>
      </c>
      <c r="C18" s="47">
        <v>4460</v>
      </c>
      <c r="D18" s="47">
        <v>635</v>
      </c>
      <c r="E18" s="47">
        <v>816</v>
      </c>
      <c r="F18" s="47">
        <v>249</v>
      </c>
      <c r="G18" s="47">
        <v>19</v>
      </c>
      <c r="H18" s="47">
        <v>155</v>
      </c>
      <c r="I18" s="47">
        <v>670</v>
      </c>
      <c r="J18" s="47">
        <v>19</v>
      </c>
      <c r="K18" s="47">
        <v>37</v>
      </c>
      <c r="L18" s="47">
        <v>78</v>
      </c>
      <c r="M18" s="47">
        <v>26</v>
      </c>
      <c r="N18" s="47">
        <v>461</v>
      </c>
      <c r="O18" s="47">
        <v>54</v>
      </c>
      <c r="P18" s="47">
        <v>765</v>
      </c>
      <c r="Q18" s="46">
        <v>0.278</v>
      </c>
      <c r="R18" s="46">
        <v>0.35</v>
      </c>
      <c r="S18" s="46">
        <v>0.446</v>
      </c>
      <c r="T18" s="67">
        <v>1180</v>
      </c>
      <c r="U18" s="47">
        <v>66</v>
      </c>
      <c r="V18" s="47">
        <v>65</v>
      </c>
      <c r="W18" s="80">
        <v>19</v>
      </c>
      <c r="X18" s="47">
        <v>1215</v>
      </c>
      <c r="Y18" s="47">
        <v>538</v>
      </c>
      <c r="Z18" s="47">
        <v>349</v>
      </c>
      <c r="AA18" s="47">
        <v>51</v>
      </c>
      <c r="AB18" s="47">
        <v>795</v>
      </c>
      <c r="AC18" s="1">
        <v>75</v>
      </c>
      <c r="AD18" s="57">
        <v>4.103389830508474</v>
      </c>
      <c r="AE18" s="57">
        <v>1.3254237288135593</v>
      </c>
      <c r="AF18" s="58">
        <v>3160.5</v>
      </c>
      <c r="AG18" s="58">
        <v>3128</v>
      </c>
      <c r="AH18" s="58">
        <v>6288.5</v>
      </c>
      <c r="AJ18" s="59"/>
    </row>
    <row r="19" spans="1:36" s="47" customFormat="1" ht="12.75">
      <c r="A19" s="27">
        <v>15</v>
      </c>
      <c r="B19" s="47" t="s">
        <v>73</v>
      </c>
      <c r="C19" s="47">
        <v>4361</v>
      </c>
      <c r="D19" s="47">
        <v>643</v>
      </c>
      <c r="E19" s="47">
        <v>801</v>
      </c>
      <c r="F19" s="47">
        <v>219</v>
      </c>
      <c r="G19" s="47">
        <v>26</v>
      </c>
      <c r="H19" s="47">
        <v>158</v>
      </c>
      <c r="I19" s="47">
        <v>615</v>
      </c>
      <c r="J19" s="47">
        <v>21</v>
      </c>
      <c r="K19" s="47">
        <v>33</v>
      </c>
      <c r="L19" s="47">
        <v>64</v>
      </c>
      <c r="M19" s="47">
        <v>25</v>
      </c>
      <c r="N19" s="47">
        <v>443</v>
      </c>
      <c r="O19" s="47">
        <v>50</v>
      </c>
      <c r="P19" s="47">
        <v>827</v>
      </c>
      <c r="Q19" s="46">
        <v>0.276</v>
      </c>
      <c r="R19" s="46">
        <v>0.347</v>
      </c>
      <c r="S19" s="46">
        <v>0.447</v>
      </c>
      <c r="T19" s="67">
        <v>1050.1</v>
      </c>
      <c r="U19" s="47">
        <v>69</v>
      </c>
      <c r="V19" s="47">
        <v>55</v>
      </c>
      <c r="W19" s="80">
        <v>92</v>
      </c>
      <c r="X19" s="47">
        <v>993</v>
      </c>
      <c r="Y19" s="47">
        <v>473</v>
      </c>
      <c r="Z19" s="47">
        <v>317</v>
      </c>
      <c r="AA19" s="47">
        <v>35</v>
      </c>
      <c r="AB19" s="47">
        <v>865</v>
      </c>
      <c r="AC19" s="47">
        <v>35</v>
      </c>
      <c r="AD19" s="57">
        <v>4.052999176547102</v>
      </c>
      <c r="AE19" s="57">
        <v>1.247223143358399</v>
      </c>
      <c r="AF19" s="58">
        <v>3007</v>
      </c>
      <c r="AG19" s="58">
        <v>3251.5</v>
      </c>
      <c r="AH19" s="58">
        <v>6258.5</v>
      </c>
      <c r="AJ19" s="59"/>
    </row>
    <row r="20" spans="1:36" s="47" customFormat="1" ht="12.75">
      <c r="A20" s="27">
        <v>16</v>
      </c>
      <c r="B20" s="47" t="s">
        <v>13</v>
      </c>
      <c r="C20" s="47">
        <v>4058</v>
      </c>
      <c r="D20" s="47">
        <v>558</v>
      </c>
      <c r="E20" s="47">
        <v>693</v>
      </c>
      <c r="F20" s="47">
        <v>215</v>
      </c>
      <c r="G20" s="47">
        <v>17</v>
      </c>
      <c r="H20" s="47">
        <v>122</v>
      </c>
      <c r="I20" s="47">
        <v>490</v>
      </c>
      <c r="J20" s="47">
        <v>22</v>
      </c>
      <c r="K20" s="47">
        <v>27</v>
      </c>
      <c r="L20" s="47">
        <v>66</v>
      </c>
      <c r="M20" s="47">
        <v>26</v>
      </c>
      <c r="N20" s="47">
        <v>374</v>
      </c>
      <c r="O20" s="47">
        <v>28</v>
      </c>
      <c r="P20" s="47">
        <v>646</v>
      </c>
      <c r="Q20" s="46">
        <v>0.258</v>
      </c>
      <c r="R20" s="46">
        <v>0.323</v>
      </c>
      <c r="S20" s="46">
        <v>0.41</v>
      </c>
      <c r="T20" s="67">
        <v>1203.2</v>
      </c>
      <c r="U20" s="47">
        <v>79</v>
      </c>
      <c r="V20" s="47">
        <v>60</v>
      </c>
      <c r="W20" s="80">
        <v>26</v>
      </c>
      <c r="X20" s="47">
        <v>1137</v>
      </c>
      <c r="Y20" s="47">
        <v>467</v>
      </c>
      <c r="Z20" s="47">
        <v>375</v>
      </c>
      <c r="AA20" s="47">
        <v>38</v>
      </c>
      <c r="AB20" s="47">
        <v>944</v>
      </c>
      <c r="AC20" s="47">
        <v>47</v>
      </c>
      <c r="AD20" s="57">
        <v>3.491830711261739</v>
      </c>
      <c r="AE20" s="57">
        <v>1.2561617976273494</v>
      </c>
      <c r="AF20" s="58">
        <v>2570.5</v>
      </c>
      <c r="AG20" s="58">
        <v>3462.5</v>
      </c>
      <c r="AH20" s="58">
        <v>6033</v>
      </c>
      <c r="AJ20" s="59"/>
    </row>
    <row r="21" spans="1:36" s="47" customFormat="1" ht="12.75">
      <c r="A21" s="27">
        <v>17</v>
      </c>
      <c r="B21" s="47" t="s">
        <v>62</v>
      </c>
      <c r="C21" s="47">
        <v>4219</v>
      </c>
      <c r="D21" s="47">
        <v>702</v>
      </c>
      <c r="E21" s="47">
        <v>710</v>
      </c>
      <c r="F21" s="47">
        <v>276</v>
      </c>
      <c r="G21" s="47">
        <v>18</v>
      </c>
      <c r="H21" s="47">
        <v>185</v>
      </c>
      <c r="I21" s="47">
        <v>636</v>
      </c>
      <c r="J21" s="47">
        <v>11</v>
      </c>
      <c r="K21" s="47">
        <v>28</v>
      </c>
      <c r="L21" s="47">
        <v>77</v>
      </c>
      <c r="M21" s="47">
        <v>25</v>
      </c>
      <c r="N21" s="47">
        <v>502</v>
      </c>
      <c r="O21" s="47">
        <v>66</v>
      </c>
      <c r="P21" s="47">
        <v>776</v>
      </c>
      <c r="Q21" s="46">
        <v>0.282</v>
      </c>
      <c r="R21" s="46">
        <v>0.365</v>
      </c>
      <c r="S21" s="46">
        <v>0.487</v>
      </c>
      <c r="T21" s="67">
        <v>1014</v>
      </c>
      <c r="U21" s="47">
        <v>63</v>
      </c>
      <c r="V21" s="47">
        <v>70</v>
      </c>
      <c r="W21" s="80">
        <v>92</v>
      </c>
      <c r="X21" s="47">
        <v>1114</v>
      </c>
      <c r="Y21" s="47">
        <v>548</v>
      </c>
      <c r="Z21" s="47">
        <v>386</v>
      </c>
      <c r="AA21" s="47">
        <v>27</v>
      </c>
      <c r="AB21" s="47">
        <v>658</v>
      </c>
      <c r="AC21" s="47">
        <v>7</v>
      </c>
      <c r="AD21" s="57">
        <v>4.8639053254437865</v>
      </c>
      <c r="AE21" s="57">
        <v>1.4792899408284024</v>
      </c>
      <c r="AF21" s="58">
        <v>3231.5</v>
      </c>
      <c r="AG21" s="58">
        <v>2560.5</v>
      </c>
      <c r="AH21" s="58">
        <v>5792</v>
      </c>
      <c r="AJ21" s="59"/>
    </row>
    <row r="22" spans="1:36" s="47" customFormat="1" ht="12.75">
      <c r="A22" s="27">
        <v>18</v>
      </c>
      <c r="B22" s="47" t="s">
        <v>10</v>
      </c>
      <c r="C22" s="47">
        <v>3812</v>
      </c>
      <c r="D22" s="47">
        <v>542</v>
      </c>
      <c r="E22" s="47">
        <v>690</v>
      </c>
      <c r="F22" s="47">
        <v>217</v>
      </c>
      <c r="G22" s="47">
        <v>22</v>
      </c>
      <c r="H22" s="47">
        <v>126</v>
      </c>
      <c r="I22" s="47">
        <v>538</v>
      </c>
      <c r="J22" s="47">
        <v>23</v>
      </c>
      <c r="K22" s="47">
        <v>38</v>
      </c>
      <c r="L22" s="47">
        <v>21</v>
      </c>
      <c r="M22" s="47">
        <v>24</v>
      </c>
      <c r="N22" s="47">
        <v>319</v>
      </c>
      <c r="O22" s="47">
        <v>32</v>
      </c>
      <c r="P22" s="1">
        <v>611</v>
      </c>
      <c r="Q22" s="46">
        <v>0.277</v>
      </c>
      <c r="R22" s="46">
        <v>0.335</v>
      </c>
      <c r="S22" s="46">
        <v>0.444</v>
      </c>
      <c r="T22" s="67">
        <v>1153</v>
      </c>
      <c r="U22" s="47">
        <v>68</v>
      </c>
      <c r="V22" s="47">
        <v>60</v>
      </c>
      <c r="W22" s="80">
        <v>2</v>
      </c>
      <c r="X22" s="47">
        <v>1090</v>
      </c>
      <c r="Y22" s="47">
        <v>507</v>
      </c>
      <c r="Z22" s="47">
        <v>380</v>
      </c>
      <c r="AA22" s="47">
        <v>33</v>
      </c>
      <c r="AB22" s="47">
        <v>894</v>
      </c>
      <c r="AC22" s="47">
        <v>60</v>
      </c>
      <c r="AD22" s="57">
        <v>3.9575021682567217</v>
      </c>
      <c r="AE22" s="57">
        <v>1.2749349522983522</v>
      </c>
      <c r="AF22" s="58">
        <v>2558</v>
      </c>
      <c r="AG22" s="58">
        <v>3084</v>
      </c>
      <c r="AH22" s="58">
        <v>5642</v>
      </c>
      <c r="AJ22" s="59"/>
    </row>
    <row r="23" spans="1:36" s="47" customFormat="1" ht="12.75">
      <c r="A23" s="27">
        <v>19</v>
      </c>
      <c r="B23" s="47" t="s">
        <v>96</v>
      </c>
      <c r="C23" s="47">
        <v>3845</v>
      </c>
      <c r="D23" s="47">
        <v>543</v>
      </c>
      <c r="E23" s="47">
        <v>665</v>
      </c>
      <c r="F23" s="47">
        <v>203</v>
      </c>
      <c r="G23" s="47">
        <v>18</v>
      </c>
      <c r="H23" s="47">
        <v>158</v>
      </c>
      <c r="I23" s="47">
        <v>553</v>
      </c>
      <c r="J23" s="47">
        <v>15</v>
      </c>
      <c r="K23" s="47">
        <v>30</v>
      </c>
      <c r="L23" s="47">
        <v>62</v>
      </c>
      <c r="M23" s="47">
        <v>27</v>
      </c>
      <c r="N23" s="47">
        <v>349</v>
      </c>
      <c r="O23" s="47">
        <v>41</v>
      </c>
      <c r="P23" s="47">
        <v>735</v>
      </c>
      <c r="Q23" s="46">
        <v>0.272</v>
      </c>
      <c r="R23" s="46">
        <v>0.336</v>
      </c>
      <c r="S23" s="46">
        <v>0.457</v>
      </c>
      <c r="T23" s="67">
        <v>1029.1</v>
      </c>
      <c r="U23" s="47">
        <v>54</v>
      </c>
      <c r="V23" s="47">
        <v>57</v>
      </c>
      <c r="W23" s="80">
        <v>49</v>
      </c>
      <c r="X23" s="47">
        <v>1045</v>
      </c>
      <c r="Y23" s="47">
        <v>489</v>
      </c>
      <c r="Z23" s="47">
        <v>344</v>
      </c>
      <c r="AA23" s="47">
        <v>31</v>
      </c>
      <c r="AB23" s="47">
        <v>813</v>
      </c>
      <c r="AC23" s="47">
        <v>38</v>
      </c>
      <c r="AD23" s="57">
        <v>4.275583040012405</v>
      </c>
      <c r="AE23" s="57">
        <v>1.3494171421443377</v>
      </c>
      <c r="AF23" s="58">
        <v>2599</v>
      </c>
      <c r="AG23" s="58">
        <v>2741</v>
      </c>
      <c r="AH23" s="58">
        <v>5340</v>
      </c>
      <c r="AJ23" s="59"/>
    </row>
    <row r="24" spans="1:36" s="47" customFormat="1" ht="12.75">
      <c r="A24" s="27">
        <v>20</v>
      </c>
      <c r="B24" s="47" t="s">
        <v>59</v>
      </c>
      <c r="C24" s="47">
        <v>3965</v>
      </c>
      <c r="D24" s="47">
        <v>586</v>
      </c>
      <c r="E24" s="47">
        <v>720</v>
      </c>
      <c r="F24" s="47">
        <v>221</v>
      </c>
      <c r="G24" s="47">
        <v>24</v>
      </c>
      <c r="H24" s="47">
        <v>136</v>
      </c>
      <c r="I24" s="47">
        <v>504</v>
      </c>
      <c r="J24" s="47">
        <v>20</v>
      </c>
      <c r="K24" s="47">
        <v>28</v>
      </c>
      <c r="L24" s="47">
        <v>72</v>
      </c>
      <c r="M24" s="47">
        <v>41</v>
      </c>
      <c r="N24" s="47">
        <v>429</v>
      </c>
      <c r="O24" s="47">
        <v>44</v>
      </c>
      <c r="P24" s="47">
        <v>624</v>
      </c>
      <c r="Q24" s="46">
        <v>0.278</v>
      </c>
      <c r="R24" s="46">
        <v>0.352</v>
      </c>
      <c r="S24" s="46">
        <v>0.448</v>
      </c>
      <c r="T24" s="67">
        <v>909</v>
      </c>
      <c r="U24" s="47">
        <v>54</v>
      </c>
      <c r="V24" s="47">
        <v>36</v>
      </c>
      <c r="W24" s="80">
        <v>5</v>
      </c>
      <c r="X24" s="47">
        <v>968</v>
      </c>
      <c r="Y24" s="47">
        <v>436</v>
      </c>
      <c r="Z24" s="47">
        <v>269</v>
      </c>
      <c r="AA24" s="47">
        <v>30</v>
      </c>
      <c r="AB24" s="47">
        <v>603</v>
      </c>
      <c r="AC24" s="47">
        <v>32</v>
      </c>
      <c r="AD24" s="57">
        <v>4.316831683168317</v>
      </c>
      <c r="AE24" s="57">
        <v>1.3608360836083608</v>
      </c>
      <c r="AF24" s="58">
        <v>2769.5</v>
      </c>
      <c r="AG24" s="58">
        <v>2286</v>
      </c>
      <c r="AH24" s="58">
        <v>5055.5</v>
      </c>
      <c r="AJ24" s="59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R. Woodford</cp:lastModifiedBy>
  <cp:lastPrinted>2006-05-07T00:52:56Z</cp:lastPrinted>
  <dcterms:created xsi:type="dcterms:W3CDTF">2000-10-22T20:59:51Z</dcterms:created>
  <dcterms:modified xsi:type="dcterms:W3CDTF">2008-10-11T15:26:58Z</dcterms:modified>
  <cp:category/>
  <cp:version/>
  <cp:contentType/>
  <cp:contentStatus/>
</cp:coreProperties>
</file>